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10785" activeTab="0"/>
  </bookViews>
  <sheets>
    <sheet name="Res-Util-tr.III-2019" sheetId="1" r:id="rId1"/>
    <sheet name="Res-Util-9luni-2019" sheetId="2" r:id="rId2"/>
    <sheet name="PIBr-tr.III-2019" sheetId="3" r:id="rId3"/>
    <sheet name="VP-tr.III-2019" sheetId="4" r:id="rId4"/>
    <sheet name="CI-tr.III-2019" sheetId="5" r:id="rId5"/>
    <sheet name="PIBu-tr.III 2019" sheetId="6" r:id="rId6"/>
  </sheets>
  <externalReferences>
    <externalReference r:id="rId9"/>
  </externalReference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_xlnm.Print_Area" localSheetId="4">'CI-tr.III-2019'!$A$1:$F$30</definedName>
    <definedName name="_xlnm.Print_Area" localSheetId="5">'PIBu-tr.III 2019'!$A$1:$E$31</definedName>
    <definedName name="_xlnm.Print_Area" localSheetId="3">'VP-tr.III-2019'!$A$1:$F$30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<sst xmlns="http://schemas.openxmlformats.org/spreadsheetml/2006/main" count="415" uniqueCount="162">
  <si>
    <t>Resursele şi utilizările Produsului Intern Brut</t>
  </si>
  <si>
    <t>Производство и использование валового внутреннего продукта</t>
  </si>
  <si>
    <t>Contribuţia la formarea PIB
Структура ВВП
%</t>
  </si>
  <si>
    <t>Contribuţia la creşterea/ descreşterea PIB (+/-)
Степень влияния на ВВП (+/-)
 %</t>
  </si>
  <si>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</si>
  <si>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</si>
  <si>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</si>
  <si>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</si>
  <si>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</si>
  <si>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</si>
  <si>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</si>
  <si>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</si>
  <si>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</si>
  <si>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</si>
  <si>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</si>
  <si>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</si>
  <si>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</si>
  <si>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</si>
  <si>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</si>
  <si>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</si>
  <si>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</si>
  <si>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</si>
  <si>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</si>
  <si>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</si>
  <si>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</si>
  <si>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</si>
  <si>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</si>
  <si>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</si>
  <si>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</si>
  <si>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</si>
  <si>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</si>
  <si>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</si>
  <si>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</si>
  <si>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</si>
  <si>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</si>
  <si>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</si>
  <si>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</si>
  <si>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</si>
  <si>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</si>
  <si>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</si>
  <si>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</si>
  <si>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</si>
  <si>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</si>
  <si>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</si>
  <si>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</si>
  <si>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</si>
  <si>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</si>
  <si>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</si>
  <si>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</si>
  <si>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</si>
  <si>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</si>
  <si>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</si>
  <si>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</si>
  <si>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</si>
  <si>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</si>
  <si>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</si>
  <si>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</si>
  <si>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</si>
  <si>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Activităţi ale gospodăriilor private în calitate de angajator de personal casnic; activităţi ale gospodăriilor private de producere de bunuri şi servicii destinate consumului propriu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</si>
  <si>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</si>
  <si>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</si>
  <si>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</si>
  <si>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</si>
  <si>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</si>
  <si>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</si>
  <si>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</si>
  <si>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</si>
  <si>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</si>
  <si>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Consumul final al administraţiei publice şi  instituţiilor fără scop lucrativ în serviciul gospodăriilor populaţiei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</si>
  <si>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</si>
  <si>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</si>
  <si>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</si>
  <si>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</si>
  <si>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</si>
  <si>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</si>
  <si>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</si>
  <si>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</si>
  <si>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</si>
  <si>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</si>
  <si>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</si>
  <si>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</si>
  <si>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</si>
  <si>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</si>
  <si>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PRODUSUL INTERN BRUT PE RESURSE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</si>
  <si>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</si>
  <si>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</si>
  <si>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</si>
  <si>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</si>
  <si>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Volumul producţiei</t>
  </si>
  <si>
    <t xml:space="preserve">Валовой выпуск  </t>
  </si>
  <si>
    <t>CONSUMUL INTERMEDIAR</t>
  </si>
  <si>
    <t>ПРОМЕЖУТОЧНОЕ ПОТРЕБЛЕНИЕ</t>
  </si>
  <si>
    <t>Consumul intermediar</t>
  </si>
  <si>
    <t>Промежуточное потребление</t>
  </si>
  <si>
    <t>PRODUSUL INTERN BRUT PE UTILIZĂRI</t>
  </si>
  <si>
    <t>ИСПОЛЬЗОВАНИЕ  ВАЛОВОГО  ВНУТРЕННЕГО  ПРОДУКТА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</si>
  <si>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</si>
  <si>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</si>
  <si>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</si>
  <si>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</si>
  <si>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</si>
  <si>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</si>
  <si>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</si>
  <si>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</si>
  <si>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</si>
  <si>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</si>
  <si>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</si>
  <si>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</si>
  <si>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</si>
  <si>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</si>
  <si>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</si>
  <si>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</si>
  <si>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</si>
  <si>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</si>
  <si>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</si>
  <si>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</si>
  <si>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</si>
  <si>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</si>
  <si>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</si>
  <si>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</si>
  <si>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Preţuri curente,
 mii. lei
Текущие цены,
тыс. лей</t>
  </si>
  <si>
    <t xml:space="preserve">ПРОИЗВЕДЕННЫЙ ВАЛОВОЙ ВНУТРЕННИЙ ПРОДУКТ 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</si>
  <si>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</si>
  <si>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Preţuri curente,
mii lei
Tекущие цены, тыс.лей</t>
  </si>
  <si>
    <t>Activități financiare și de asigurări</t>
  </si>
  <si>
    <t>Activități de cazare și alimentație publică</t>
  </si>
  <si>
    <t>Финансовая и страховая деятельность</t>
  </si>
  <si>
    <t>Artă, activități de recreere și de agrement</t>
  </si>
  <si>
    <t>Конечное потребление государственного управления и некоммерческих организаций, обслуживающих домашние хозяйства</t>
  </si>
  <si>
    <t>Consumul final - total</t>
  </si>
  <si>
    <t>x</t>
  </si>
  <si>
    <t>Anexa 1</t>
  </si>
  <si>
    <t>Anexa 2</t>
  </si>
  <si>
    <t>Anexa 3</t>
  </si>
  <si>
    <t>Anexa 4</t>
  </si>
  <si>
    <t>Anexa 5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</si>
  <si>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</si>
  <si>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</si>
  <si>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</si>
  <si>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</si>
  <si>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</si>
  <si>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</si>
  <si>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</si>
  <si>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</si>
  <si>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</si>
  <si>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</si>
  <si>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</si>
  <si>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Artă, activități de recreere și de agrement; alte activităţi de servicii; activităţi ale gospodăriilor private în calitate de angajator de personal casnic; activităţi ale gospodăriilor private de producere de bunuri şi servicii destinate consumului propriu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</si>
  <si>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</si>
  <si>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</si>
  <si>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</si>
  <si>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</si>
  <si>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Производство и обеспечение электро- и теплоэнергией, газом и горячей водой; кондиционирование воздуха</t>
  </si>
  <si>
    <t>Добыча полезных ископаемых; oбрабатывающая промышленность; производство и обеспечение электро- и теплоэнергией, газом и горячей водой; кондиционирование воздуха; водоснабжение; очистка и обработка отходов и восстановительные работы</t>
  </si>
  <si>
    <t>Preţurile medii ale anului 2018, mii lei
Cредние цены 2018 года, тыс.лей</t>
  </si>
  <si>
    <t>Anexa 6</t>
  </si>
  <si>
    <t>Trimestrul III - 2019</t>
  </si>
  <si>
    <t>Indicii volumului fizic - în % faţă de trimestrul III 2018
Индексы  физического объема в % к III кварталу 2018</t>
  </si>
  <si>
    <t>ianuarie-septembrie 2019</t>
  </si>
  <si>
    <t>Indicii volumului fizic - în % faţă de ianuarie-septembrie 2018
Индексы  физического объема в % к январю-сентябрю 2018</t>
  </si>
  <si>
    <t>Indicii volumului fizic - în % faţă de
trimestrul III 2018
Индексы  физического объема в % к III кварталу 2018</t>
  </si>
  <si>
    <t>Indicii volumului fizic - în % faţă de 
trimestrul III 2018
Индексы  физического объема в % к III кварталу 2018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</si>
</sst>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</numFmts>
  <fonts count="67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4" fillId="0" borderId="0">
      <alignment/>
      <protection locked="0"/>
    </xf>
    <xf numFmtId="19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0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0" fontId="26" fillId="0" borderId="0">
      <alignment/>
      <protection locked="0"/>
    </xf>
    <xf numFmtId="19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2" fillId="49" borderId="13" applyNumberFormat="0" applyAlignment="0" applyProtection="0"/>
    <xf numFmtId="0" fontId="53" fillId="50" borderId="14" applyNumberFormat="0" applyAlignment="0" applyProtection="0"/>
    <xf numFmtId="0" fontId="54" fillId="50" borderId="13" applyNumberFormat="0" applyAlignment="0" applyProtection="0"/>
    <xf numFmtId="0" fontId="55" fillId="0" borderId="15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18" applyNumberFormat="0" applyFill="0" applyAlignment="0" applyProtection="0"/>
    <xf numFmtId="0" fontId="59" fillId="51" borderId="19" applyNumberFormat="0" applyAlignment="0" applyProtection="0"/>
    <xf numFmtId="0" fontId="60" fillId="0" borderId="0" applyNumberFormat="0" applyFill="0" applyBorder="0" applyAlignment="0" applyProtection="0"/>
    <xf numFmtId="0" fontId="61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53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5" fillId="0" borderId="0" applyFont="0" applyFill="0" applyBorder="0" applyAlignment="0" applyProtection="0"/>
    <xf numFmtId="0" fontId="64" fillId="0" borderId="21" applyNumberFormat="0" applyFill="0" applyAlignment="0" applyProtection="0"/>
    <xf numFmtId="0" fontId="65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0" fontId="66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4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8" applyFont="1" applyFill="1" applyBorder="1" applyAlignment="1">
      <alignment horizontal="center" wrapText="1"/>
      <protection/>
    </xf>
    <xf numFmtId="0" fontId="4" fillId="0" borderId="22" xfId="164" applyFont="1" applyFill="1" applyBorder="1" applyAlignment="1">
      <alignment/>
      <protection/>
    </xf>
    <xf numFmtId="0" fontId="4" fillId="0" borderId="23" xfId="164" applyFont="1" applyFill="1" applyBorder="1">
      <alignment/>
      <protection/>
    </xf>
    <xf numFmtId="0" fontId="46" fillId="0" borderId="24" xfId="0" applyFont="1" applyBorder="1" applyAlignment="1">
      <alignment/>
    </xf>
    <xf numFmtId="0" fontId="3" fillId="0" borderId="25" xfId="208" applyFont="1" applyFill="1" applyBorder="1">
      <alignment/>
      <protection/>
    </xf>
    <xf numFmtId="3" fontId="3" fillId="0" borderId="25" xfId="208" applyNumberFormat="1" applyFont="1" applyFill="1" applyBorder="1" applyAlignment="1">
      <alignment horizontal="right"/>
      <protection/>
    </xf>
    <xf numFmtId="189" fontId="3" fillId="0" borderId="25" xfId="208" applyNumberFormat="1" applyFont="1" applyFill="1" applyBorder="1" applyAlignment="1">
      <alignment horizontal="right"/>
      <protection/>
    </xf>
    <xf numFmtId="0" fontId="3" fillId="0" borderId="26" xfId="208" applyFont="1" applyFill="1" applyBorder="1">
      <alignment/>
      <protection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left" wrapText="1" indent="1"/>
    </xf>
    <xf numFmtId="3" fontId="4" fillId="0" borderId="25" xfId="0" applyNumberFormat="1" applyFont="1" applyBorder="1" applyAlignment="1">
      <alignment horizontal="right"/>
    </xf>
    <xf numFmtId="189" fontId="4" fillId="0" borderId="25" xfId="0" applyNumberFormat="1" applyFont="1" applyBorder="1" applyAlignment="1">
      <alignment horizontal="right"/>
    </xf>
    <xf numFmtId="0" fontId="4" fillId="0" borderId="26" xfId="0" applyFont="1" applyBorder="1" applyAlignment="1">
      <alignment horizontal="left" wrapText="1" indent="1"/>
    </xf>
    <xf numFmtId="0" fontId="4" fillId="0" borderId="27" xfId="0" applyFont="1" applyBorder="1" applyAlignment="1">
      <alignment/>
    </xf>
    <xf numFmtId="0" fontId="3" fillId="0" borderId="25" xfId="164" applyFont="1" applyFill="1" applyBorder="1" applyAlignment="1">
      <alignment wrapText="1"/>
      <protection/>
    </xf>
    <xf numFmtId="189" fontId="3" fillId="0" borderId="25" xfId="0" applyNumberFormat="1" applyFont="1" applyBorder="1" applyAlignment="1">
      <alignment horizontal="right"/>
    </xf>
    <xf numFmtId="0" fontId="3" fillId="0" borderId="26" xfId="164" applyFont="1" applyFill="1" applyBorder="1" applyAlignment="1">
      <alignment wrapText="1"/>
      <protection/>
    </xf>
    <xf numFmtId="0" fontId="4" fillId="0" borderId="25" xfId="164" applyFont="1" applyFill="1" applyBorder="1" applyAlignment="1">
      <alignment horizontal="left" wrapText="1" indent="1"/>
      <protection/>
    </xf>
    <xf numFmtId="0" fontId="4" fillId="0" borderId="26" xfId="164" applyFont="1" applyFill="1" applyBorder="1" applyAlignment="1">
      <alignment horizontal="left" wrapText="1" indent="1"/>
      <protection/>
    </xf>
    <xf numFmtId="0" fontId="48" fillId="0" borderId="24" xfId="0" applyFont="1" applyBorder="1" applyAlignment="1">
      <alignment/>
    </xf>
    <xf numFmtId="0" fontId="3" fillId="0" borderId="25" xfId="208" applyFont="1" applyFill="1" applyBorder="1" applyAlignment="1">
      <alignment/>
      <protection/>
    </xf>
    <xf numFmtId="0" fontId="3" fillId="0" borderId="26" xfId="208" applyFont="1" applyFill="1" applyBorder="1" applyAlignment="1">
      <alignment/>
      <protection/>
    </xf>
    <xf numFmtId="0" fontId="4" fillId="0" borderId="25" xfId="208" applyFont="1" applyFill="1" applyBorder="1" applyAlignment="1">
      <alignment horizontal="left" indent="1"/>
      <protection/>
    </xf>
    <xf numFmtId="0" fontId="4" fillId="0" borderId="26" xfId="208" applyFont="1" applyFill="1" applyBorder="1" applyAlignment="1">
      <alignment horizontal="left" indent="1"/>
      <protection/>
    </xf>
    <xf numFmtId="0" fontId="4" fillId="0" borderId="25" xfId="208" applyFont="1" applyFill="1" applyBorder="1" applyAlignment="1">
      <alignment horizontal="left" wrapText="1" indent="1"/>
      <protection/>
    </xf>
    <xf numFmtId="0" fontId="4" fillId="0" borderId="26" xfId="208" applyFont="1" applyFill="1" applyBorder="1" applyAlignment="1">
      <alignment horizontal="left" wrapText="1" indent="1"/>
      <protection/>
    </xf>
    <xf numFmtId="0" fontId="3" fillId="0" borderId="26" xfId="208" applyFont="1" applyFill="1" applyBorder="1" applyAlignment="1">
      <alignment wrapText="1"/>
      <protection/>
    </xf>
    <xf numFmtId="0" fontId="4" fillId="0" borderId="26" xfId="164" applyFont="1" applyFill="1" applyBorder="1" applyAlignment="1">
      <alignment horizontal="left" indent="1"/>
      <protection/>
    </xf>
    <xf numFmtId="49" fontId="4" fillId="0" borderId="26" xfId="164" applyNumberFormat="1" applyFont="1" applyFill="1" applyBorder="1" applyAlignment="1">
      <alignment horizontal="left" indent="1"/>
      <protection/>
    </xf>
    <xf numFmtId="0" fontId="46" fillId="0" borderId="28" xfId="0" applyFont="1" applyBorder="1" applyAlignment="1">
      <alignment/>
    </xf>
    <xf numFmtId="0" fontId="4" fillId="0" borderId="29" xfId="208" applyFont="1" applyFill="1" applyBorder="1" applyAlignment="1">
      <alignment horizontal="left" indent="1"/>
      <protection/>
    </xf>
    <xf numFmtId="3" fontId="4" fillId="0" borderId="29" xfId="0" applyNumberFormat="1" applyFont="1" applyBorder="1" applyAlignment="1">
      <alignment horizontal="right"/>
    </xf>
    <xf numFmtId="189" fontId="4" fillId="0" borderId="29" xfId="0" applyNumberFormat="1" applyFont="1" applyBorder="1" applyAlignment="1">
      <alignment horizontal="right"/>
    </xf>
    <xf numFmtId="49" fontId="4" fillId="0" borderId="30" xfId="164" applyNumberFormat="1" applyFont="1" applyFill="1" applyBorder="1" applyAlignment="1">
      <alignment horizontal="left" indent="1"/>
      <protection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 horizontal="left" wrapText="1" indent="2"/>
    </xf>
    <xf numFmtId="0" fontId="4" fillId="0" borderId="26" xfId="0" applyFont="1" applyBorder="1" applyAlignment="1">
      <alignment horizontal="left" wrapText="1" indent="2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wrapText="1"/>
    </xf>
    <xf numFmtId="0" fontId="3" fillId="0" borderId="26" xfId="0" applyFont="1" applyBorder="1" applyAlignment="1">
      <alignment horizontal="left" wrapText="1"/>
    </xf>
    <xf numFmtId="0" fontId="3" fillId="0" borderId="24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left" wrapText="1"/>
    </xf>
    <xf numFmtId="0" fontId="3" fillId="0" borderId="26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wrapText="1"/>
    </xf>
    <xf numFmtId="0" fontId="4" fillId="0" borderId="24" xfId="209" applyFont="1" applyFill="1" applyBorder="1" applyAlignment="1">
      <alignment horizontal="left" indent="1"/>
      <protection/>
    </xf>
    <xf numFmtId="0" fontId="4" fillId="0" borderId="26" xfId="209" applyFont="1" applyFill="1" applyBorder="1" applyAlignment="1">
      <alignment horizontal="left" wrapText="1" indent="1"/>
      <protection/>
    </xf>
    <xf numFmtId="0" fontId="4" fillId="0" borderId="24" xfId="209" applyFont="1" applyFill="1" applyBorder="1" applyAlignment="1">
      <alignment horizontal="left" wrapText="1" indent="3"/>
      <protection/>
    </xf>
    <xf numFmtId="0" fontId="4" fillId="0" borderId="26" xfId="209" applyFont="1" applyFill="1" applyBorder="1" applyAlignment="1">
      <alignment horizontal="left" wrapText="1" indent="3"/>
      <protection/>
    </xf>
    <xf numFmtId="0" fontId="4" fillId="0" borderId="24" xfId="209" applyFont="1" applyFill="1" applyBorder="1" applyAlignment="1">
      <alignment horizontal="left" wrapText="1" indent="1"/>
      <protection/>
    </xf>
    <xf numFmtId="0" fontId="3" fillId="0" borderId="24" xfId="209" applyFont="1" applyFill="1" applyBorder="1" applyAlignment="1">
      <alignment wrapText="1"/>
      <protection/>
    </xf>
    <xf numFmtId="0" fontId="3" fillId="0" borderId="26" xfId="209" applyFont="1" applyFill="1" applyBorder="1" applyAlignment="1">
      <alignment wrapText="1"/>
      <protection/>
    </xf>
    <xf numFmtId="0" fontId="4" fillId="0" borderId="24" xfId="209" applyFont="1" applyFill="1" applyBorder="1" applyAlignment="1">
      <alignment horizontal="left" indent="3"/>
      <protection/>
    </xf>
    <xf numFmtId="0" fontId="4" fillId="0" borderId="26" xfId="210" applyFont="1" applyFill="1" applyBorder="1" applyAlignment="1">
      <alignment horizontal="left" wrapText="1" indent="3"/>
      <protection/>
    </xf>
    <xf numFmtId="0" fontId="3" fillId="0" borderId="24" xfId="209" applyFont="1" applyFill="1" applyBorder="1" applyAlignment="1">
      <alignment/>
      <protection/>
    </xf>
    <xf numFmtId="0" fontId="3" fillId="0" borderId="26" xfId="209" applyFont="1" applyFill="1" applyBorder="1">
      <alignment/>
      <protection/>
    </xf>
    <xf numFmtId="0" fontId="4" fillId="0" borderId="26" xfId="209" applyFont="1" applyFill="1" applyBorder="1" applyAlignment="1">
      <alignment horizontal="left" indent="1"/>
      <protection/>
    </xf>
    <xf numFmtId="0" fontId="4" fillId="0" borderId="32" xfId="0" applyFont="1" applyFill="1" applyBorder="1" applyAlignment="1">
      <alignment wrapText="1"/>
    </xf>
    <xf numFmtId="0" fontId="4" fillId="0" borderId="33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93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2" xfId="164" applyFont="1" applyFill="1" applyBorder="1" applyAlignment="1">
      <alignment horizontal="center" vertical="top" wrapText="1"/>
      <protection/>
    </xf>
    <xf numFmtId="0" fontId="4" fillId="0" borderId="22" xfId="208" applyFont="1" applyFill="1" applyBorder="1" applyAlignment="1">
      <alignment horizontal="center" vertical="top" wrapText="1"/>
      <protection/>
    </xf>
    <xf numFmtId="189" fontId="3" fillId="0" borderId="25" xfId="209" applyNumberFormat="1" applyFont="1" applyFill="1" applyBorder="1" applyAlignment="1">
      <alignment horizontal="right"/>
      <protection/>
    </xf>
    <xf numFmtId="3" fontId="4" fillId="0" borderId="25" xfId="209" applyNumberFormat="1" applyFont="1" applyFill="1" applyBorder="1" applyAlignment="1">
      <alignment horizontal="right"/>
      <protection/>
    </xf>
    <xf numFmtId="189" fontId="4" fillId="0" borderId="25" xfId="209" applyNumberFormat="1" applyFont="1" applyFill="1" applyBorder="1" applyAlignment="1">
      <alignment horizontal="right"/>
      <protection/>
    </xf>
    <xf numFmtId="3" fontId="4" fillId="0" borderId="25" xfId="0" applyNumberFormat="1" applyFont="1" applyFill="1" applyBorder="1" applyAlignment="1">
      <alignment/>
    </xf>
    <xf numFmtId="189" fontId="4" fillId="0" borderId="2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3" fontId="3" fillId="56" borderId="25" xfId="208" applyNumberFormat="1" applyFont="1" applyFill="1" applyBorder="1" applyAlignment="1">
      <alignment horizontal="right"/>
      <protection/>
    </xf>
    <xf numFmtId="188" fontId="3" fillId="56" borderId="25" xfId="208" applyNumberFormat="1" applyFont="1" applyFill="1" applyBorder="1" applyAlignment="1">
      <alignment horizontal="right"/>
      <protection/>
    </xf>
    <xf numFmtId="189" fontId="3" fillId="56" borderId="25" xfId="208" applyNumberFormat="1" applyFont="1" applyFill="1" applyBorder="1" applyAlignment="1">
      <alignment horizontal="right"/>
      <protection/>
    </xf>
    <xf numFmtId="3" fontId="4" fillId="56" borderId="25" xfId="0" applyNumberFormat="1" applyFont="1" applyFill="1" applyBorder="1" applyAlignment="1">
      <alignment horizontal="right"/>
    </xf>
    <xf numFmtId="189" fontId="4" fillId="56" borderId="25" xfId="0" applyNumberFormat="1" applyFont="1" applyFill="1" applyBorder="1" applyAlignment="1">
      <alignment horizontal="right"/>
    </xf>
    <xf numFmtId="3" fontId="3" fillId="56" borderId="25" xfId="0" applyNumberFormat="1" applyFont="1" applyFill="1" applyBorder="1" applyAlignment="1">
      <alignment horizontal="right"/>
    </xf>
    <xf numFmtId="189" fontId="3" fillId="56" borderId="25" xfId="0" applyNumberFormat="1" applyFont="1" applyFill="1" applyBorder="1" applyAlignment="1">
      <alignment horizontal="right"/>
    </xf>
    <xf numFmtId="0" fontId="3" fillId="57" borderId="25" xfId="208" applyFont="1" applyFill="1" applyBorder="1" applyAlignment="1">
      <alignment vertical="center"/>
      <protection/>
    </xf>
    <xf numFmtId="3" fontId="3" fillId="57" borderId="25" xfId="208" applyNumberFormat="1" applyFont="1" applyFill="1" applyBorder="1" applyAlignment="1">
      <alignment horizontal="right" vertical="center"/>
      <protection/>
    </xf>
    <xf numFmtId="189" fontId="3" fillId="57" borderId="25" xfId="0" applyNumberFormat="1" applyFont="1" applyFill="1" applyBorder="1" applyAlignment="1">
      <alignment horizontal="right" vertical="center"/>
    </xf>
    <xf numFmtId="189" fontId="3" fillId="57" borderId="25" xfId="208" applyNumberFormat="1" applyFont="1" applyFill="1" applyBorder="1" applyAlignment="1">
      <alignment horizontal="right" vertical="center"/>
      <protection/>
    </xf>
    <xf numFmtId="0" fontId="3" fillId="57" borderId="26" xfId="208" applyFont="1" applyFill="1" applyBorder="1" applyAlignment="1">
      <alignment vertical="center"/>
      <protection/>
    </xf>
    <xf numFmtId="0" fontId="3" fillId="57" borderId="29" xfId="0" applyFont="1" applyFill="1" applyBorder="1" applyAlignment="1">
      <alignment vertical="center" wrapText="1"/>
    </xf>
    <xf numFmtId="3" fontId="3" fillId="57" borderId="29" xfId="0" applyNumberFormat="1" applyFont="1" applyFill="1" applyBorder="1" applyAlignment="1">
      <alignment vertical="center"/>
    </xf>
    <xf numFmtId="189" fontId="3" fillId="57" borderId="29" xfId="0" applyNumberFormat="1" applyFont="1" applyFill="1" applyBorder="1" applyAlignment="1">
      <alignment vertical="center"/>
    </xf>
    <xf numFmtId="0" fontId="3" fillId="57" borderId="30" xfId="0" applyFont="1" applyFill="1" applyBorder="1" applyAlignment="1">
      <alignment horizontal="left" vertical="center" wrapText="1"/>
    </xf>
    <xf numFmtId="0" fontId="3" fillId="57" borderId="28" xfId="0" applyFont="1" applyFill="1" applyBorder="1" applyAlignment="1">
      <alignment vertical="center"/>
    </xf>
    <xf numFmtId="0" fontId="3" fillId="57" borderId="29" xfId="0" applyFont="1" applyFill="1" applyBorder="1" applyAlignment="1">
      <alignment horizontal="left" vertical="center"/>
    </xf>
    <xf numFmtId="0" fontId="3" fillId="57" borderId="30" xfId="0" applyFont="1" applyFill="1" applyBorder="1" applyAlignment="1">
      <alignment horizontal="left" vertical="center"/>
    </xf>
    <xf numFmtId="0" fontId="3" fillId="57" borderId="28" xfId="0" applyFont="1" applyFill="1" applyBorder="1" applyAlignment="1">
      <alignment vertical="center" wrapText="1"/>
    </xf>
    <xf numFmtId="188" fontId="3" fillId="57" borderId="29" xfId="209" applyNumberFormat="1" applyFont="1" applyFill="1" applyBorder="1" applyAlignment="1">
      <alignment horizontal="right" vertical="center" wrapText="1"/>
      <protection/>
    </xf>
    <xf numFmtId="0" fontId="3" fillId="57" borderId="24" xfId="208" applyFont="1" applyFill="1" applyBorder="1" applyAlignment="1">
      <alignment vertical="center"/>
      <protection/>
    </xf>
    <xf numFmtId="188" fontId="3" fillId="0" borderId="0" xfId="0" applyNumberFormat="1" applyFont="1" applyFill="1" applyBorder="1" applyAlignment="1">
      <alignment wrapText="1"/>
    </xf>
    <xf numFmtId="206" fontId="3" fillId="0" borderId="0" xfId="114" applyNumberFormat="1" applyFont="1" applyFill="1" applyBorder="1" applyAlignment="1">
      <alignment wrapText="1"/>
    </xf>
    <xf numFmtId="188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3" fontId="3" fillId="0" borderId="25" xfId="209" applyNumberFormat="1" applyFont="1" applyFill="1" applyBorder="1" applyAlignment="1">
      <alignment horizontal="right"/>
      <protection/>
    </xf>
    <xf numFmtId="3" fontId="3" fillId="0" borderId="25" xfId="0" applyNumberFormat="1" applyFont="1" applyFill="1" applyBorder="1" applyAlignment="1">
      <alignment horizontal="right" wrapText="1"/>
    </xf>
    <xf numFmtId="3" fontId="3" fillId="57" borderId="29" xfId="209" applyNumberFormat="1" applyFont="1" applyFill="1" applyBorder="1" applyAlignment="1">
      <alignment vertical="center"/>
      <protection/>
    </xf>
    <xf numFmtId="0" fontId="4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/>
    </xf>
    <xf numFmtId="0" fontId="4" fillId="0" borderId="0" xfId="0" applyFont="1" applyAlignment="1">
      <alignment horizontal="left" wrapText="1"/>
    </xf>
    <xf numFmtId="0" fontId="3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4" fillId="0" borderId="31" xfId="0" applyFont="1" applyBorder="1" applyAlignment="1">
      <alignment/>
    </xf>
    <xf numFmtId="0" fontId="46" fillId="0" borderId="24" xfId="0" applyFont="1" applyBorder="1" applyAlignment="1">
      <alignment/>
    </xf>
    <xf numFmtId="0" fontId="47" fillId="0" borderId="25" xfId="208" applyFont="1" applyFill="1" applyBorder="1" applyAlignment="1">
      <alignment horizontal="center"/>
      <protection/>
    </xf>
    <xf numFmtId="0" fontId="47" fillId="0" borderId="26" xfId="20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IB\PIB_trim%20resurse\PIB%20trim%20CAEM%20rev%202\PIB%20trim%202018-2019\PIB%20resurse%20q1-q2-q3%20ultima%20de%20la%20Valentina\PIB%20trimestrial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IB pu nota "/>
      <sheetName val="PIB 2019 la nivel de litera"/>
      <sheetName val="PIB res tr.I-tr4-2019 SCN-2008"/>
      <sheetName val="PIB tr.III-19 REV.2 SCN-2008."/>
      <sheetName val="PIB tr.II-19 REV.2 SCN-2008."/>
      <sheetName val="PIBres tr.I-2019 SCN-2008"/>
    </sheetNames>
    <sheetDataSet>
      <sheetData sheetId="1">
        <row r="116">
          <cell r="J116">
            <v>16232607.469173986</v>
          </cell>
        </row>
        <row r="117">
          <cell r="J117">
            <v>254869.60691786552</v>
          </cell>
        </row>
        <row r="118">
          <cell r="J118">
            <v>20117910.903532926</v>
          </cell>
        </row>
        <row r="119">
          <cell r="J119">
            <v>1507868.5533987838</v>
          </cell>
        </row>
        <row r="120">
          <cell r="J120">
            <v>1034314.1029485893</v>
          </cell>
        </row>
        <row r="121">
          <cell r="J121">
            <v>13698734.437682163</v>
          </cell>
        </row>
        <row r="122">
          <cell r="J122">
            <v>16604784.651780374</v>
          </cell>
        </row>
        <row r="123">
          <cell r="J123">
            <v>5816182.776951056</v>
          </cell>
        </row>
        <row r="124">
          <cell r="J124">
            <v>1152335.256819386</v>
          </cell>
        </row>
        <row r="125">
          <cell r="J125">
            <v>3623232.2806658885</v>
          </cell>
        </row>
        <row r="126">
          <cell r="J126">
            <v>2252951.768602288</v>
          </cell>
        </row>
        <row r="127">
          <cell r="J127">
            <v>4872594.301238798</v>
          </cell>
        </row>
        <row r="128">
          <cell r="J128">
            <v>1400657.849960969</v>
          </cell>
        </row>
        <row r="129">
          <cell r="J129">
            <v>1686457.3572054582</v>
          </cell>
        </row>
        <row r="130">
          <cell r="J130">
            <v>2567043.436952634</v>
          </cell>
        </row>
        <row r="131">
          <cell r="J131">
            <v>3294258.537229766</v>
          </cell>
        </row>
        <row r="132">
          <cell r="J132">
            <v>2789537.389917027</v>
          </cell>
        </row>
        <row r="133">
          <cell r="J133">
            <v>575834.7217213762</v>
          </cell>
        </row>
        <row r="134">
          <cell r="J134">
            <v>1005724.2698504829</v>
          </cell>
        </row>
        <row r="135">
          <cell r="J135">
            <v>56795.0193986421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L37"/>
  <sheetViews>
    <sheetView tabSelected="1" zoomScaleSheetLayoutView="71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B9" sqref="B9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4" width="17.2812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.75">
      <c r="G1" s="9" t="s">
        <v>131</v>
      </c>
    </row>
    <row r="2" spans="2:7" ht="15.75">
      <c r="B2" s="132" t="s">
        <v>0</v>
      </c>
      <c r="C2" s="132"/>
      <c r="D2" s="132"/>
      <c r="E2" s="132"/>
      <c r="F2" s="132"/>
      <c r="G2" s="132"/>
    </row>
    <row r="3" spans="2:7" ht="15.75">
      <c r="B3" s="132" t="s">
        <v>1</v>
      </c>
      <c r="C3" s="132"/>
      <c r="D3" s="132"/>
      <c r="E3" s="132"/>
      <c r="F3" s="132"/>
      <c r="G3" s="132"/>
    </row>
    <row r="4" spans="2:7" ht="15.75">
      <c r="B4" s="133" t="s">
        <v>156</v>
      </c>
      <c r="C4" s="133"/>
      <c r="D4" s="133"/>
      <c r="E4" s="133"/>
      <c r="F4" s="133"/>
      <c r="G4" s="133"/>
    </row>
    <row r="5" spans="2:7" ht="16.5" thickBot="1">
      <c r="B5" s="10"/>
      <c r="C5" s="10"/>
      <c r="D5" s="10"/>
      <c r="E5" s="10"/>
      <c r="F5" s="10"/>
      <c r="G5" s="10"/>
    </row>
    <row r="6" spans="1:7" ht="129" customHeight="1">
      <c r="A6" s="134"/>
      <c r="B6" s="11"/>
      <c r="C6" s="86" t="s">
        <v>120</v>
      </c>
      <c r="D6" s="86" t="s">
        <v>157</v>
      </c>
      <c r="E6" s="86" t="s">
        <v>2</v>
      </c>
      <c r="F6" s="86" t="s">
        <v>3</v>
      </c>
      <c r="G6" s="12"/>
    </row>
    <row r="7" spans="1:7" ht="15.75">
      <c r="A7" s="135"/>
      <c r="B7" s="136" t="s">
        <v>4</v>
      </c>
      <c r="C7" s="136"/>
      <c r="D7" s="136"/>
      <c r="E7" s="136"/>
      <c r="F7" s="136"/>
      <c r="G7" s="137"/>
    </row>
    <row r="8" spans="1:12" s="3" customFormat="1" ht="15.75">
      <c r="A8" s="135"/>
      <c r="B8" s="14" t="s">
        <v>5</v>
      </c>
      <c r="C8" s="96">
        <f>SUM(C9:C18)</f>
        <v>56932105.3520059</v>
      </c>
      <c r="D8" s="97">
        <v>104.68867075912105</v>
      </c>
      <c r="E8" s="98">
        <v>88.50903414896617</v>
      </c>
      <c r="F8" s="98">
        <v>4.108387545918765</v>
      </c>
      <c r="G8" s="17" t="s">
        <v>6</v>
      </c>
      <c r="I8" s="95"/>
      <c r="J8" s="95"/>
      <c r="K8" s="95"/>
      <c r="L8" s="95"/>
    </row>
    <row r="9" spans="1:12" ht="15.75">
      <c r="A9" s="18" t="s">
        <v>7</v>
      </c>
      <c r="B9" s="19" t="s">
        <v>8</v>
      </c>
      <c r="C9" s="99">
        <v>9677748.510784175</v>
      </c>
      <c r="D9" s="100">
        <v>106.3108266334462</v>
      </c>
      <c r="E9" s="100">
        <v>15.045432943855172</v>
      </c>
      <c r="F9" s="100">
        <v>0.8725302328114576</v>
      </c>
      <c r="G9" s="22" t="s">
        <v>9</v>
      </c>
      <c r="I9" s="95"/>
      <c r="J9" s="95"/>
      <c r="K9" s="95"/>
      <c r="L9" s="95"/>
    </row>
    <row r="10" spans="1:12" ht="78.75">
      <c r="A10" s="18" t="s">
        <v>138</v>
      </c>
      <c r="B10" s="19" t="s">
        <v>142</v>
      </c>
      <c r="C10" s="99">
        <v>8058657.599363126</v>
      </c>
      <c r="D10" s="100">
        <v>104.32080102098307</v>
      </c>
      <c r="E10" s="100">
        <v>12.528326438075874</v>
      </c>
      <c r="F10" s="100">
        <v>0.5574999338632372</v>
      </c>
      <c r="G10" s="22" t="s">
        <v>153</v>
      </c>
      <c r="I10" s="95"/>
      <c r="J10" s="95"/>
      <c r="K10" s="95"/>
      <c r="L10" s="95"/>
    </row>
    <row r="11" spans="1:12" ht="15.75">
      <c r="A11" s="18" t="s">
        <v>21</v>
      </c>
      <c r="B11" s="19" t="s">
        <v>22</v>
      </c>
      <c r="C11" s="99">
        <v>6435377.477474003</v>
      </c>
      <c r="D11" s="100">
        <v>109.6454958578051</v>
      </c>
      <c r="E11" s="100">
        <v>10.004707210343238</v>
      </c>
      <c r="F11" s="100">
        <v>0.9311012199857203</v>
      </c>
      <c r="G11" s="22" t="s">
        <v>23</v>
      </c>
      <c r="I11" s="95"/>
      <c r="J11" s="95"/>
      <c r="K11" s="95"/>
      <c r="L11" s="95"/>
    </row>
    <row r="12" spans="1:12" ht="63">
      <c r="A12" s="18" t="s">
        <v>139</v>
      </c>
      <c r="B12" s="19" t="s">
        <v>143</v>
      </c>
      <c r="C12" s="99">
        <v>15342521.424835492</v>
      </c>
      <c r="D12" s="100">
        <v>105.92484426020685</v>
      </c>
      <c r="E12" s="100">
        <v>23.852126042518897</v>
      </c>
      <c r="F12" s="100">
        <v>1.3947370607245915</v>
      </c>
      <c r="G12" s="22" t="s">
        <v>144</v>
      </c>
      <c r="I12" s="95"/>
      <c r="J12" s="95"/>
      <c r="K12" s="95"/>
      <c r="L12" s="95"/>
    </row>
    <row r="13" spans="1:12" ht="15.75">
      <c r="A13" s="18" t="s">
        <v>31</v>
      </c>
      <c r="B13" s="19" t="s">
        <v>32</v>
      </c>
      <c r="C13" s="99">
        <v>2407968.7181901718</v>
      </c>
      <c r="D13" s="100">
        <v>108.59111594742188</v>
      </c>
      <c r="E13" s="100">
        <v>3.743528966480194</v>
      </c>
      <c r="F13" s="100">
        <v>0.3229232293673994</v>
      </c>
      <c r="G13" s="22" t="s">
        <v>33</v>
      </c>
      <c r="I13" s="95"/>
      <c r="J13" s="95"/>
      <c r="K13" s="95"/>
      <c r="L13" s="95"/>
    </row>
    <row r="14" spans="1:12" ht="15.75">
      <c r="A14" s="18" t="s">
        <v>34</v>
      </c>
      <c r="B14" s="19" t="s">
        <v>124</v>
      </c>
      <c r="C14" s="99">
        <v>1950583.8392828263</v>
      </c>
      <c r="D14" s="100">
        <v>105.42089450551381</v>
      </c>
      <c r="E14" s="100">
        <v>3.032459287673653</v>
      </c>
      <c r="F14" s="100">
        <v>0.14402996706911553</v>
      </c>
      <c r="G14" s="22" t="s">
        <v>126</v>
      </c>
      <c r="I14" s="95"/>
      <c r="J14" s="95"/>
      <c r="K14" s="95"/>
      <c r="L14" s="95"/>
    </row>
    <row r="15" spans="1:12" ht="15.75">
      <c r="A15" s="18" t="s">
        <v>35</v>
      </c>
      <c r="B15" s="19" t="s">
        <v>36</v>
      </c>
      <c r="C15" s="99">
        <v>3891957.9567674748</v>
      </c>
      <c r="D15" s="100">
        <v>98.94489455954624</v>
      </c>
      <c r="E15" s="100">
        <v>6.050600756322392</v>
      </c>
      <c r="F15" s="100">
        <v>-0.06884134136511907</v>
      </c>
      <c r="G15" s="22" t="s">
        <v>37</v>
      </c>
      <c r="I15" s="95"/>
      <c r="J15" s="95"/>
      <c r="K15" s="95"/>
      <c r="L15" s="95"/>
    </row>
    <row r="16" spans="1:12" ht="47.25">
      <c r="A16" s="18" t="s">
        <v>141</v>
      </c>
      <c r="B16" s="19" t="s">
        <v>145</v>
      </c>
      <c r="C16" s="99">
        <v>1799993.0609089455</v>
      </c>
      <c r="D16" s="100">
        <v>103.6433655754985</v>
      </c>
      <c r="E16" s="100">
        <v>2.7983445599079495</v>
      </c>
      <c r="F16" s="100">
        <v>0.10011257388264433</v>
      </c>
      <c r="G16" s="22" t="s">
        <v>146</v>
      </c>
      <c r="I16" s="95"/>
      <c r="J16" s="95"/>
      <c r="K16" s="95"/>
      <c r="L16" s="95"/>
    </row>
    <row r="17" spans="1:12" ht="47.25">
      <c r="A17" s="18" t="s">
        <v>118</v>
      </c>
      <c r="B17" s="19" t="s">
        <v>137</v>
      </c>
      <c r="C17" s="99">
        <v>6432105.174311163</v>
      </c>
      <c r="D17" s="100">
        <v>98.64884721216363</v>
      </c>
      <c r="E17" s="100">
        <v>9.999619950868203</v>
      </c>
      <c r="F17" s="100">
        <v>-0.14146363810401635</v>
      </c>
      <c r="G17" s="22" t="s">
        <v>122</v>
      </c>
      <c r="I17" s="95"/>
      <c r="J17" s="95"/>
      <c r="K17" s="95"/>
      <c r="L17" s="95"/>
    </row>
    <row r="18" spans="1:12" ht="63">
      <c r="A18" s="18" t="s">
        <v>140</v>
      </c>
      <c r="B18" s="19" t="s">
        <v>147</v>
      </c>
      <c r="C18" s="99">
        <v>935191.5900885204</v>
      </c>
      <c r="D18" s="100">
        <v>99.72517081013265</v>
      </c>
      <c r="E18" s="100">
        <v>1.453887992920579</v>
      </c>
      <c r="F18" s="100">
        <v>-0.004241692316264797</v>
      </c>
      <c r="G18" s="22" t="s">
        <v>148</v>
      </c>
      <c r="I18" s="95"/>
      <c r="J18" s="95"/>
      <c r="K18" s="95"/>
      <c r="L18" s="95"/>
    </row>
    <row r="19" spans="1:12" s="3" customFormat="1" ht="15.75">
      <c r="A19" s="23"/>
      <c r="B19" s="24" t="s">
        <v>150</v>
      </c>
      <c r="C19" s="101">
        <v>7391391</v>
      </c>
      <c r="D19" s="102">
        <v>101.66482094429878</v>
      </c>
      <c r="E19" s="102">
        <v>11.490965851033847</v>
      </c>
      <c r="F19" s="102">
        <v>0.20604296965932054</v>
      </c>
      <c r="G19" s="26" t="s">
        <v>60</v>
      </c>
      <c r="I19" s="95"/>
      <c r="J19" s="95"/>
      <c r="K19" s="95"/>
      <c r="L19" s="95"/>
    </row>
    <row r="20" spans="1:12" ht="15.75">
      <c r="A20" s="23"/>
      <c r="B20" s="27" t="s">
        <v>149</v>
      </c>
      <c r="C20" s="99">
        <v>7679722</v>
      </c>
      <c r="D20" s="100">
        <v>104.08468508334782</v>
      </c>
      <c r="E20" s="100">
        <v>11.939217293122953</v>
      </c>
      <c r="F20" s="100">
        <v>0.512201348179672</v>
      </c>
      <c r="G20" s="28" t="s">
        <v>119</v>
      </c>
      <c r="I20" s="95"/>
      <c r="J20" s="95"/>
      <c r="K20" s="95"/>
      <c r="L20" s="95"/>
    </row>
    <row r="21" spans="1:12" s="129" customFormat="1" ht="15.75">
      <c r="A21" s="117"/>
      <c r="B21" s="103" t="s">
        <v>61</v>
      </c>
      <c r="C21" s="104">
        <f>C8+C19</f>
        <v>64323496.3520059</v>
      </c>
      <c r="D21" s="105">
        <v>104.3144305155781</v>
      </c>
      <c r="E21" s="106">
        <v>100.00000000000001</v>
      </c>
      <c r="F21" s="106">
        <v>4.314430515578086</v>
      </c>
      <c r="G21" s="107" t="s">
        <v>62</v>
      </c>
      <c r="I21" s="130"/>
      <c r="J21" s="130"/>
      <c r="K21" s="130"/>
      <c r="L21" s="130"/>
    </row>
    <row r="22" spans="1:7" ht="15.75">
      <c r="A22" s="13"/>
      <c r="B22" s="136" t="s">
        <v>63</v>
      </c>
      <c r="C22" s="136"/>
      <c r="D22" s="136"/>
      <c r="E22" s="136"/>
      <c r="F22" s="136"/>
      <c r="G22" s="137"/>
    </row>
    <row r="23" spans="1:12" s="3" customFormat="1" ht="15.75">
      <c r="A23" s="29"/>
      <c r="B23" s="30" t="s">
        <v>64</v>
      </c>
      <c r="C23" s="15">
        <v>56934594.3287172</v>
      </c>
      <c r="D23" s="25">
        <v>104.587480642607</v>
      </c>
      <c r="E23" s="16">
        <v>88.51290361634972</v>
      </c>
      <c r="F23" s="16">
        <v>4.088182007088722</v>
      </c>
      <c r="G23" s="31" t="s">
        <v>65</v>
      </c>
      <c r="I23" s="95"/>
      <c r="J23" s="95"/>
      <c r="K23" s="95"/>
      <c r="L23" s="95"/>
    </row>
    <row r="24" spans="1:12" ht="15.75">
      <c r="A24" s="13"/>
      <c r="B24" s="32" t="s">
        <v>66</v>
      </c>
      <c r="C24" s="20">
        <v>49512481.28714227</v>
      </c>
      <c r="D24" s="21">
        <v>105.57317861224507</v>
      </c>
      <c r="E24" s="21">
        <v>76.97417599346377</v>
      </c>
      <c r="F24" s="21">
        <v>4.2696816092660645</v>
      </c>
      <c r="G24" s="33" t="s">
        <v>67</v>
      </c>
      <c r="I24" s="95"/>
      <c r="J24" s="95"/>
      <c r="K24" s="95"/>
      <c r="L24" s="95"/>
    </row>
    <row r="25" spans="1:12" ht="47.25">
      <c r="A25" s="13"/>
      <c r="B25" s="34" t="s">
        <v>68</v>
      </c>
      <c r="C25" s="20">
        <v>7422113.041574936</v>
      </c>
      <c r="D25" s="21">
        <v>98.54856210537808</v>
      </c>
      <c r="E25" s="21">
        <v>11.538727622885943</v>
      </c>
      <c r="F25" s="21">
        <v>-0.1814996021773422</v>
      </c>
      <c r="G25" s="35" t="s">
        <v>128</v>
      </c>
      <c r="I25" s="95"/>
      <c r="J25" s="95"/>
      <c r="K25" s="95"/>
      <c r="L25" s="95"/>
    </row>
    <row r="26" spans="1:12" s="3" customFormat="1" ht="15.75">
      <c r="A26" s="29"/>
      <c r="B26" s="30" t="s">
        <v>69</v>
      </c>
      <c r="C26" s="15">
        <v>21188013.84966355</v>
      </c>
      <c r="D26" s="25" t="s">
        <v>130</v>
      </c>
      <c r="E26" s="16">
        <v>32.93977325752569</v>
      </c>
      <c r="F26" s="16">
        <v>2.343301226197241</v>
      </c>
      <c r="G26" s="36" t="s">
        <v>70</v>
      </c>
      <c r="I26" s="95"/>
      <c r="J26" s="95"/>
      <c r="K26" s="95"/>
      <c r="L26" s="95"/>
    </row>
    <row r="27" spans="1:12" ht="15.75">
      <c r="A27" s="13"/>
      <c r="B27" s="32" t="s">
        <v>71</v>
      </c>
      <c r="C27" s="20">
        <v>17835755.24966355</v>
      </c>
      <c r="D27" s="21">
        <v>110.9414152629419</v>
      </c>
      <c r="E27" s="21">
        <v>27.728211712961947</v>
      </c>
      <c r="F27" s="21">
        <v>2.9568471033818877</v>
      </c>
      <c r="G27" s="33" t="s">
        <v>72</v>
      </c>
      <c r="I27" s="95"/>
      <c r="J27" s="95"/>
      <c r="K27" s="95"/>
      <c r="L27" s="95"/>
    </row>
    <row r="28" spans="1:12" ht="15.75">
      <c r="A28" s="13"/>
      <c r="B28" s="32" t="s">
        <v>73</v>
      </c>
      <c r="C28" s="20">
        <v>3352258.5999999978</v>
      </c>
      <c r="D28" s="25" t="s">
        <v>130</v>
      </c>
      <c r="E28" s="21">
        <v>5.211561544563737</v>
      </c>
      <c r="F28" s="21">
        <v>-0.6135458771846471</v>
      </c>
      <c r="G28" s="37" t="s">
        <v>74</v>
      </c>
      <c r="I28" s="95"/>
      <c r="J28" s="95"/>
      <c r="K28" s="95"/>
      <c r="L28" s="95"/>
    </row>
    <row r="29" spans="1:12" s="3" customFormat="1" ht="15.75">
      <c r="A29" s="29"/>
      <c r="B29" s="30" t="s">
        <v>75</v>
      </c>
      <c r="C29" s="15">
        <v>-13799111.404307537</v>
      </c>
      <c r="D29" s="25" t="s">
        <v>130</v>
      </c>
      <c r="E29" s="16">
        <v>-21.452676217711883</v>
      </c>
      <c r="F29" s="16">
        <v>-2.117050313693006</v>
      </c>
      <c r="G29" s="31" t="s">
        <v>76</v>
      </c>
      <c r="I29" s="95"/>
      <c r="J29" s="95"/>
      <c r="K29" s="95"/>
      <c r="L29" s="95"/>
    </row>
    <row r="30" spans="1:12" ht="15.75">
      <c r="A30" s="13"/>
      <c r="B30" s="32" t="s">
        <v>77</v>
      </c>
      <c r="C30" s="20">
        <v>16417402.620842278</v>
      </c>
      <c r="D30" s="21">
        <v>110.66502055254321</v>
      </c>
      <c r="E30" s="21">
        <v>25.52318134418436</v>
      </c>
      <c r="F30" s="21">
        <v>2.4869604903471516</v>
      </c>
      <c r="G30" s="38" t="s">
        <v>78</v>
      </c>
      <c r="I30" s="95"/>
      <c r="J30" s="95"/>
      <c r="K30" s="95"/>
      <c r="L30" s="95"/>
    </row>
    <row r="31" spans="1:12" ht="16.5" thickBot="1">
      <c r="A31" s="39"/>
      <c r="B31" s="40" t="s">
        <v>79</v>
      </c>
      <c r="C31" s="41">
        <v>30216514.025149815</v>
      </c>
      <c r="D31" s="42">
        <v>110.05359415790312</v>
      </c>
      <c r="E31" s="42">
        <v>46.97585756189624</v>
      </c>
      <c r="F31" s="42">
        <v>4.604010804040158</v>
      </c>
      <c r="G31" s="43" t="s">
        <v>80</v>
      </c>
      <c r="I31" s="95"/>
      <c r="J31" s="95"/>
      <c r="K31" s="95"/>
      <c r="L31" s="95"/>
    </row>
    <row r="32" spans="3:6" ht="15.75">
      <c r="C32" s="4"/>
      <c r="E32" s="8"/>
      <c r="F32" s="8"/>
    </row>
    <row r="33" spans="1:7" ht="15.75">
      <c r="A33" s="131" t="s">
        <v>81</v>
      </c>
      <c r="B33" s="131"/>
      <c r="C33" s="131"/>
      <c r="D33" s="131"/>
      <c r="E33" s="131"/>
      <c r="F33" s="131"/>
      <c r="G33" s="131"/>
    </row>
    <row r="34" spans="1:7" ht="15.75">
      <c r="A34" s="131" t="s">
        <v>82</v>
      </c>
      <c r="B34" s="131"/>
      <c r="C34" s="131"/>
      <c r="D34" s="131"/>
      <c r="E34" s="131"/>
      <c r="F34" s="131"/>
      <c r="G34" s="131"/>
    </row>
    <row r="35" ht="15.75">
      <c r="C35" s="4"/>
    </row>
    <row r="36" spans="3:6" ht="15.75">
      <c r="C36" s="4"/>
      <c r="F36" s="8"/>
    </row>
    <row r="37" ht="15.7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G37"/>
  <sheetViews>
    <sheetView zoomScaleSheetLayoutView="69" workbookViewId="0" topLeftCell="A1">
      <pane xSplit="1" ySplit="6" topLeftCell="B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12.28125" style="1" customWidth="1"/>
    <col min="2" max="2" width="67.57421875" style="1" customWidth="1"/>
    <col min="3" max="3" width="17.28125" style="1" customWidth="1"/>
    <col min="4" max="4" width="18.421875" style="1" customWidth="1"/>
    <col min="5" max="6" width="16.00390625" style="1" customWidth="1"/>
    <col min="7" max="7" width="67.57421875" style="1" customWidth="1"/>
    <col min="8" max="16384" width="9.140625" style="1" customWidth="1"/>
  </cols>
  <sheetData>
    <row r="1" ht="15.75">
      <c r="G1" s="9" t="s">
        <v>132</v>
      </c>
    </row>
    <row r="2" spans="2:7" ht="15.75">
      <c r="B2" s="132" t="s">
        <v>0</v>
      </c>
      <c r="C2" s="132"/>
      <c r="D2" s="132"/>
      <c r="E2" s="132"/>
      <c r="F2" s="132"/>
      <c r="G2" s="132"/>
    </row>
    <row r="3" spans="2:7" ht="15.75">
      <c r="B3" s="132" t="s">
        <v>1</v>
      </c>
      <c r="C3" s="132"/>
      <c r="D3" s="132"/>
      <c r="E3" s="132"/>
      <c r="F3" s="132"/>
      <c r="G3" s="132"/>
    </row>
    <row r="4" spans="2:7" ht="15.75">
      <c r="B4" s="133" t="s">
        <v>158</v>
      </c>
      <c r="C4" s="133"/>
      <c r="D4" s="133"/>
      <c r="E4" s="133"/>
      <c r="F4" s="133"/>
      <c r="G4" s="133"/>
    </row>
    <row r="5" spans="2:7" ht="16.5" thickBot="1">
      <c r="B5" s="10"/>
      <c r="C5" s="10"/>
      <c r="D5" s="10"/>
      <c r="E5" s="10"/>
      <c r="F5" s="10"/>
      <c r="G5" s="10"/>
    </row>
    <row r="6" spans="1:7" ht="144.75" customHeight="1">
      <c r="A6" s="134"/>
      <c r="B6" s="11"/>
      <c r="C6" s="86" t="s">
        <v>120</v>
      </c>
      <c r="D6" s="86" t="s">
        <v>159</v>
      </c>
      <c r="E6" s="86" t="s">
        <v>2</v>
      </c>
      <c r="F6" s="86" t="s">
        <v>3</v>
      </c>
      <c r="G6" s="12"/>
    </row>
    <row r="7" spans="1:7" ht="15.75">
      <c r="A7" s="135"/>
      <c r="B7" s="136" t="s">
        <v>4</v>
      </c>
      <c r="C7" s="136"/>
      <c r="D7" s="136"/>
      <c r="E7" s="136"/>
      <c r="F7" s="136"/>
      <c r="G7" s="137"/>
    </row>
    <row r="8" spans="1:7" s="3" customFormat="1" ht="15.75">
      <c r="A8" s="135"/>
      <c r="B8" s="14" t="s">
        <v>5</v>
      </c>
      <c r="C8" s="96">
        <v>135353000.83060488</v>
      </c>
      <c r="D8" s="97">
        <v>105.40362091807837</v>
      </c>
      <c r="E8" s="98">
        <v>87.20505202767801</v>
      </c>
      <c r="F8" s="98">
        <v>4.661442306130902</v>
      </c>
      <c r="G8" s="17" t="s">
        <v>6</v>
      </c>
    </row>
    <row r="9" spans="1:7" ht="15.75">
      <c r="A9" s="18" t="s">
        <v>7</v>
      </c>
      <c r="B9" s="19" t="s">
        <v>8</v>
      </c>
      <c r="C9" s="99">
        <v>13710633.431133624</v>
      </c>
      <c r="D9" s="100">
        <v>103.24647292699947</v>
      </c>
      <c r="E9" s="100">
        <v>8.833468739941539</v>
      </c>
      <c r="F9" s="100">
        <v>0.27240323741934364</v>
      </c>
      <c r="G9" s="22" t="s">
        <v>9</v>
      </c>
    </row>
    <row r="10" spans="1:7" ht="78.75">
      <c r="A10" s="18" t="s">
        <v>138</v>
      </c>
      <c r="B10" s="19" t="s">
        <v>142</v>
      </c>
      <c r="C10" s="99">
        <v>22006767.093183085</v>
      </c>
      <c r="D10" s="100">
        <v>103.83184614125345</v>
      </c>
      <c r="E10" s="100">
        <v>14.17849074305926</v>
      </c>
      <c r="F10" s="100">
        <v>0.5675785555690283</v>
      </c>
      <c r="G10" s="22" t="s">
        <v>153</v>
      </c>
    </row>
    <row r="11" spans="1:7" ht="15.75">
      <c r="A11" s="18" t="s">
        <v>21</v>
      </c>
      <c r="B11" s="19" t="s">
        <v>22</v>
      </c>
      <c r="C11" s="99">
        <v>15332976.181563552</v>
      </c>
      <c r="D11" s="100">
        <v>118.96738944923916</v>
      </c>
      <c r="E11" s="100">
        <v>9.878709577527598</v>
      </c>
      <c r="F11" s="100">
        <v>1.6817400161604812</v>
      </c>
      <c r="G11" s="22" t="s">
        <v>23</v>
      </c>
    </row>
    <row r="12" spans="1:7" ht="63">
      <c r="A12" s="18" t="s">
        <v>139</v>
      </c>
      <c r="B12" s="19" t="s">
        <v>143</v>
      </c>
      <c r="C12" s="99">
        <v>33056042.04726437</v>
      </c>
      <c r="D12" s="100">
        <v>105.78275812254067</v>
      </c>
      <c r="E12" s="100">
        <v>21.297302969798658</v>
      </c>
      <c r="F12" s="100">
        <v>1.2202166485686379</v>
      </c>
      <c r="G12" s="22" t="s">
        <v>144</v>
      </c>
    </row>
    <row r="13" spans="1:7" ht="15.75">
      <c r="A13" s="18" t="s">
        <v>31</v>
      </c>
      <c r="B13" s="19" t="s">
        <v>32</v>
      </c>
      <c r="C13" s="99">
        <v>7396073.894959669</v>
      </c>
      <c r="D13" s="100">
        <v>109.51294475718198</v>
      </c>
      <c r="E13" s="100">
        <v>4.765132688987807</v>
      </c>
      <c r="F13" s="100">
        <v>0.44462704429527194</v>
      </c>
      <c r="G13" s="22" t="s">
        <v>33</v>
      </c>
    </row>
    <row r="14" spans="1:7" ht="15.75">
      <c r="A14" s="18" t="s">
        <v>34</v>
      </c>
      <c r="B14" s="19" t="s">
        <v>124</v>
      </c>
      <c r="C14" s="99">
        <v>5586335.008884107</v>
      </c>
      <c r="D14" s="100">
        <v>105.33209015589536</v>
      </c>
      <c r="E14" s="100">
        <v>3.5991565174344173</v>
      </c>
      <c r="F14" s="100">
        <v>0.17593097015175352</v>
      </c>
      <c r="G14" s="22" t="s">
        <v>126</v>
      </c>
    </row>
    <row r="15" spans="1:7" ht="15.75">
      <c r="A15" s="18" t="s">
        <v>35</v>
      </c>
      <c r="B15" s="19" t="s">
        <v>36</v>
      </c>
      <c r="C15" s="99">
        <v>11230080.661618927</v>
      </c>
      <c r="D15" s="100">
        <v>101.51934209646352</v>
      </c>
      <c r="E15" s="100">
        <v>7.23530148841786</v>
      </c>
      <c r="F15" s="100">
        <v>0.11578651741005046</v>
      </c>
      <c r="G15" s="22" t="s">
        <v>37</v>
      </c>
    </row>
    <row r="16" spans="1:7" ht="47.25">
      <c r="A16" s="18" t="s">
        <v>141</v>
      </c>
      <c r="B16" s="19" t="s">
        <v>145</v>
      </c>
      <c r="C16" s="99">
        <v>5093596.5674839225</v>
      </c>
      <c r="D16" s="100">
        <v>104.41541114502799</v>
      </c>
      <c r="E16" s="100">
        <v>3.2816956473047902</v>
      </c>
      <c r="F16" s="100">
        <v>0.14430287515142937</v>
      </c>
      <c r="G16" s="22" t="s">
        <v>146</v>
      </c>
    </row>
    <row r="17" spans="1:7" ht="47.25">
      <c r="A17" s="18" t="s">
        <v>118</v>
      </c>
      <c r="B17" s="19" t="s">
        <v>137</v>
      </c>
      <c r="C17" s="99">
        <v>18717816.06593068</v>
      </c>
      <c r="D17" s="100">
        <v>99.0245500839012</v>
      </c>
      <c r="E17" s="100">
        <v>12.059489733196319</v>
      </c>
      <c r="F17" s="100">
        <v>-0.11855701469687635</v>
      </c>
      <c r="G17" s="22" t="s">
        <v>122</v>
      </c>
    </row>
    <row r="18" spans="1:7" ht="63">
      <c r="A18" s="18" t="s">
        <v>140</v>
      </c>
      <c r="B18" s="19" t="s">
        <v>147</v>
      </c>
      <c r="C18" s="99">
        <v>3222679.878582946</v>
      </c>
      <c r="D18" s="100">
        <v>107.6</v>
      </c>
      <c r="E18" s="100">
        <v>2.0763039220097723</v>
      </c>
      <c r="F18" s="100">
        <v>0.1574134561017821</v>
      </c>
      <c r="G18" s="22" t="s">
        <v>148</v>
      </c>
    </row>
    <row r="19" spans="1:7" s="3" customFormat="1" ht="15.75">
      <c r="A19" s="23"/>
      <c r="B19" s="24" t="s">
        <v>150</v>
      </c>
      <c r="C19" s="101">
        <v>19859338</v>
      </c>
      <c r="D19" s="102">
        <v>101.2226518398731</v>
      </c>
      <c r="E19" s="102">
        <v>12.79494797232198</v>
      </c>
      <c r="F19" s="102">
        <v>0.16792881806775725</v>
      </c>
      <c r="G19" s="26" t="s">
        <v>60</v>
      </c>
    </row>
    <row r="20" spans="1:7" ht="15.75">
      <c r="A20" s="23"/>
      <c r="B20" s="27" t="s">
        <v>149</v>
      </c>
      <c r="C20" s="99">
        <v>20478350</v>
      </c>
      <c r="D20" s="100">
        <v>103.29020785749756</v>
      </c>
      <c r="E20" s="100">
        <v>13.19376420346941</v>
      </c>
      <c r="F20" s="100">
        <v>0.45639914279656413</v>
      </c>
      <c r="G20" s="28" t="s">
        <v>119</v>
      </c>
    </row>
    <row r="21" spans="1:7" s="129" customFormat="1" ht="15.75">
      <c r="A21" s="117"/>
      <c r="B21" s="103" t="s">
        <v>61</v>
      </c>
      <c r="C21" s="104">
        <v>155212338.83060488</v>
      </c>
      <c r="D21" s="105">
        <v>104.82937306371475</v>
      </c>
      <c r="E21" s="106">
        <v>99.99999999999999</v>
      </c>
      <c r="F21" s="106">
        <v>4.829371124198659</v>
      </c>
      <c r="G21" s="107" t="s">
        <v>62</v>
      </c>
    </row>
    <row r="22" spans="1:7" ht="15.75">
      <c r="A22" s="13"/>
      <c r="B22" s="136" t="s">
        <v>63</v>
      </c>
      <c r="C22" s="136"/>
      <c r="D22" s="136"/>
      <c r="E22" s="136"/>
      <c r="F22" s="136"/>
      <c r="G22" s="137"/>
    </row>
    <row r="23" spans="1:7" s="3" customFormat="1" ht="15.75">
      <c r="A23" s="29"/>
      <c r="B23" s="30" t="s">
        <v>64</v>
      </c>
      <c r="C23" s="15">
        <v>149729183.24881983</v>
      </c>
      <c r="D23" s="25">
        <v>102.84141381795008</v>
      </c>
      <c r="E23" s="16">
        <v>96.46731978714061</v>
      </c>
      <c r="F23" s="16">
        <v>2.7961868418956</v>
      </c>
      <c r="G23" s="31" t="s">
        <v>65</v>
      </c>
    </row>
    <row r="24" spans="1:7" ht="15.75">
      <c r="A24" s="13"/>
      <c r="B24" s="32" t="s">
        <v>66</v>
      </c>
      <c r="C24" s="20">
        <v>124947979.8496786</v>
      </c>
      <c r="D24" s="21">
        <v>103.24243184900048</v>
      </c>
      <c r="E24" s="21">
        <v>80.50131889710387</v>
      </c>
      <c r="F24" s="21">
        <v>2.6806025920367995</v>
      </c>
      <c r="G24" s="33" t="s">
        <v>67</v>
      </c>
    </row>
    <row r="25" spans="1:7" ht="47.25">
      <c r="A25" s="13"/>
      <c r="B25" s="34" t="s">
        <v>68</v>
      </c>
      <c r="C25" s="20">
        <v>24781203.39914122</v>
      </c>
      <c r="D25" s="21">
        <v>100.73453530645129</v>
      </c>
      <c r="E25" s="21">
        <v>15.96600089003674</v>
      </c>
      <c r="F25" s="21">
        <v>0.11558424985880053</v>
      </c>
      <c r="G25" s="35" t="s">
        <v>128</v>
      </c>
    </row>
    <row r="26" spans="1:7" s="3" customFormat="1" ht="15.75">
      <c r="A26" s="29"/>
      <c r="B26" s="30" t="s">
        <v>69</v>
      </c>
      <c r="C26" s="15">
        <v>43771867.98827179</v>
      </c>
      <c r="D26" s="25" t="s">
        <v>130</v>
      </c>
      <c r="E26" s="16">
        <v>28.20128110822644</v>
      </c>
      <c r="F26" s="16">
        <v>3.265208425889487</v>
      </c>
      <c r="G26" s="36" t="s">
        <v>70</v>
      </c>
    </row>
    <row r="27" spans="1:7" ht="15.75">
      <c r="A27" s="13"/>
      <c r="B27" s="32" t="s">
        <v>71</v>
      </c>
      <c r="C27" s="20">
        <v>41460107.98827177</v>
      </c>
      <c r="D27" s="21">
        <v>116.08058239260612</v>
      </c>
      <c r="E27" s="21">
        <v>26.711863438589354</v>
      </c>
      <c r="F27" s="21">
        <v>4.023525132030166</v>
      </c>
      <c r="G27" s="33" t="s">
        <v>72</v>
      </c>
    </row>
    <row r="28" spans="1:7" ht="15.75">
      <c r="A28" s="13"/>
      <c r="B28" s="32" t="s">
        <v>73</v>
      </c>
      <c r="C28" s="20">
        <v>2311760.000000011</v>
      </c>
      <c r="D28" s="25" t="s">
        <v>130</v>
      </c>
      <c r="E28" s="21">
        <v>1.4894176696370847</v>
      </c>
      <c r="F28" s="21">
        <v>-0.7583167061406785</v>
      </c>
      <c r="G28" s="37" t="s">
        <v>74</v>
      </c>
    </row>
    <row r="29" spans="1:7" s="3" customFormat="1" ht="15.75">
      <c r="A29" s="29"/>
      <c r="B29" s="30" t="s">
        <v>75</v>
      </c>
      <c r="C29" s="15">
        <v>-38288712.73518078</v>
      </c>
      <c r="D29" s="25" t="s">
        <v>130</v>
      </c>
      <c r="E29" s="16">
        <v>-24.668601107137615</v>
      </c>
      <c r="F29" s="16">
        <v>-1.232021268359191</v>
      </c>
      <c r="G29" s="31" t="s">
        <v>76</v>
      </c>
    </row>
    <row r="30" spans="1:7" ht="15.75">
      <c r="A30" s="13"/>
      <c r="B30" s="32" t="s">
        <v>77</v>
      </c>
      <c r="C30" s="20">
        <v>46657770.813626915</v>
      </c>
      <c r="D30" s="21">
        <v>108.13984486072208</v>
      </c>
      <c r="E30" s="21">
        <v>30.06060675662398</v>
      </c>
      <c r="F30" s="21">
        <v>2.3534479945138354</v>
      </c>
      <c r="G30" s="38" t="s">
        <v>78</v>
      </c>
    </row>
    <row r="31" spans="1:7" ht="16.5" thickBot="1">
      <c r="A31" s="39"/>
      <c r="B31" s="40" t="s">
        <v>79</v>
      </c>
      <c r="C31" s="41">
        <v>84946483.5488077</v>
      </c>
      <c r="D31" s="42">
        <v>106.53816570987135</v>
      </c>
      <c r="E31" s="42">
        <v>54.729207863761594</v>
      </c>
      <c r="F31" s="42">
        <v>3.5854692628730263</v>
      </c>
      <c r="G31" s="43" t="s">
        <v>80</v>
      </c>
    </row>
    <row r="32" spans="3:6" ht="15.75">
      <c r="C32" s="4"/>
      <c r="E32" s="8"/>
      <c r="F32" s="8"/>
    </row>
    <row r="33" spans="1:7" ht="15.75">
      <c r="A33" s="131" t="s">
        <v>81</v>
      </c>
      <c r="B33" s="131"/>
      <c r="C33" s="131"/>
      <c r="D33" s="131"/>
      <c r="E33" s="131"/>
      <c r="F33" s="131"/>
      <c r="G33" s="131"/>
    </row>
    <row r="34" spans="1:7" ht="15.75">
      <c r="A34" s="131" t="s">
        <v>82</v>
      </c>
      <c r="B34" s="131"/>
      <c r="C34" s="131"/>
      <c r="D34" s="131"/>
      <c r="E34" s="131"/>
      <c r="F34" s="131"/>
      <c r="G34" s="131"/>
    </row>
    <row r="35" ht="15.75">
      <c r="C35" s="4"/>
    </row>
    <row r="36" spans="3:6" ht="15.75">
      <c r="C36" s="4"/>
      <c r="F36" s="8"/>
    </row>
    <row r="37" ht="15.75">
      <c r="C37" s="4"/>
    </row>
  </sheetData>
  <sheetProtection/>
  <mergeCells count="8">
    <mergeCell ref="A33:G33"/>
    <mergeCell ref="A34:G34"/>
    <mergeCell ref="B2:G2"/>
    <mergeCell ref="B3:G3"/>
    <mergeCell ref="B4:G4"/>
    <mergeCell ref="A6:A8"/>
    <mergeCell ref="B7:G7"/>
    <mergeCell ref="B22:G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F38"/>
  <sheetViews>
    <sheetView zoomScaleSheetLayoutView="72" zoomScalePageLayoutView="0"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2.8515625" style="1" customWidth="1"/>
    <col min="2" max="2" width="65.28125" style="1" customWidth="1"/>
    <col min="3" max="3" width="16.7109375" style="1" customWidth="1"/>
    <col min="4" max="4" width="19.7109375" style="1" customWidth="1"/>
    <col min="5" max="5" width="21.7109375" style="1" customWidth="1"/>
    <col min="6" max="6" width="62.28125" style="1" customWidth="1"/>
    <col min="7" max="16384" width="9.140625" style="1" customWidth="1"/>
  </cols>
  <sheetData>
    <row r="1" ht="15.75">
      <c r="F1" s="9" t="s">
        <v>133</v>
      </c>
    </row>
    <row r="2" spans="1:6" ht="15.75">
      <c r="A2" s="138" t="s">
        <v>83</v>
      </c>
      <c r="B2" s="138"/>
      <c r="C2" s="138"/>
      <c r="D2" s="138"/>
      <c r="E2" s="138"/>
      <c r="F2" s="138"/>
    </row>
    <row r="3" spans="1:6" ht="15.75">
      <c r="A3" s="138" t="s">
        <v>121</v>
      </c>
      <c r="B3" s="138"/>
      <c r="C3" s="138"/>
      <c r="D3" s="138"/>
      <c r="E3" s="138"/>
      <c r="F3" s="138"/>
    </row>
    <row r="4" spans="1:6" ht="15.75">
      <c r="A4" s="138" t="s">
        <v>156</v>
      </c>
      <c r="B4" s="138"/>
      <c r="C4" s="138"/>
      <c r="D4" s="138"/>
      <c r="E4" s="138"/>
      <c r="F4" s="138"/>
    </row>
    <row r="5" spans="1:6" ht="16.5" thickBot="1">
      <c r="A5" s="2"/>
      <c r="B5" s="2"/>
      <c r="C5" s="2"/>
      <c r="D5" s="2"/>
      <c r="E5" s="2"/>
      <c r="F5" s="2"/>
    </row>
    <row r="6" spans="1:6" ht="110.25">
      <c r="A6" s="134"/>
      <c r="B6" s="139"/>
      <c r="C6" s="87" t="s">
        <v>123</v>
      </c>
      <c r="D6" s="87" t="s">
        <v>154</v>
      </c>
      <c r="E6" s="87" t="s">
        <v>160</v>
      </c>
      <c r="F6" s="44"/>
    </row>
    <row r="7" spans="1:6" ht="20.25" customHeight="1">
      <c r="A7" s="18" t="s">
        <v>7</v>
      </c>
      <c r="B7" s="45" t="s">
        <v>8</v>
      </c>
      <c r="C7" s="91">
        <v>9677748.510784175</v>
      </c>
      <c r="D7" s="91">
        <f>'VP-tr.III-2019'!D7-'CI-tr.III-2019'!D7</f>
        <v>8573618.627476646</v>
      </c>
      <c r="E7" s="92">
        <v>106.3108266334462</v>
      </c>
      <c r="F7" s="46" t="s">
        <v>9</v>
      </c>
    </row>
    <row r="8" spans="1:6" ht="20.25" customHeight="1">
      <c r="A8" s="18" t="s">
        <v>10</v>
      </c>
      <c r="B8" s="45" t="s">
        <v>11</v>
      </c>
      <c r="C8" s="91">
        <v>156532.06336609198</v>
      </c>
      <c r="D8" s="91">
        <v>134316.28284571512</v>
      </c>
      <c r="E8" s="92">
        <v>81.45215328254626</v>
      </c>
      <c r="F8" s="46" t="s">
        <v>12</v>
      </c>
    </row>
    <row r="9" spans="1:6" ht="20.25" customHeight="1">
      <c r="A9" s="18" t="s">
        <v>13</v>
      </c>
      <c r="B9" s="45" t="s">
        <v>14</v>
      </c>
      <c r="C9" s="91">
        <v>6681840.847669654</v>
      </c>
      <c r="D9" s="91">
        <v>6523401.739063429</v>
      </c>
      <c r="E9" s="92">
        <v>105.52402040822304</v>
      </c>
      <c r="F9" s="46" t="s">
        <v>15</v>
      </c>
    </row>
    <row r="10" spans="1:6" ht="38.25" customHeight="1">
      <c r="A10" s="18" t="s">
        <v>16</v>
      </c>
      <c r="B10" s="45" t="s">
        <v>17</v>
      </c>
      <c r="C10" s="91">
        <v>728771.2353064719</v>
      </c>
      <c r="D10" s="91">
        <v>717745.4314178211</v>
      </c>
      <c r="E10" s="92">
        <v>101.2267023517916</v>
      </c>
      <c r="F10" s="46" t="s">
        <v>152</v>
      </c>
    </row>
    <row r="11" spans="1:6" ht="37.5" customHeight="1">
      <c r="A11" s="18" t="s">
        <v>18</v>
      </c>
      <c r="B11" s="45" t="s">
        <v>19</v>
      </c>
      <c r="C11" s="91">
        <v>491513.4530209085</v>
      </c>
      <c r="D11" s="91">
        <v>475878.5992658257</v>
      </c>
      <c r="E11" s="92">
        <v>101.18833376222409</v>
      </c>
      <c r="F11" s="46" t="s">
        <v>20</v>
      </c>
    </row>
    <row r="12" spans="1:6" ht="24" customHeight="1">
      <c r="A12" s="18" t="s">
        <v>21</v>
      </c>
      <c r="B12" s="45" t="s">
        <v>22</v>
      </c>
      <c r="C12" s="91">
        <v>6435377.477474003</v>
      </c>
      <c r="D12" s="91">
        <v>6173842.764313099</v>
      </c>
      <c r="E12" s="92">
        <v>109.6454945503023</v>
      </c>
      <c r="F12" s="46" t="s">
        <v>23</v>
      </c>
    </row>
    <row r="13" spans="1:6" ht="42" customHeight="1">
      <c r="A13" s="18" t="s">
        <v>24</v>
      </c>
      <c r="B13" s="45" t="s">
        <v>25</v>
      </c>
      <c r="C13" s="91">
        <v>11838603.233869473</v>
      </c>
      <c r="D13" s="91">
        <v>11175626.29782286</v>
      </c>
      <c r="E13" s="92">
        <v>106.22877701035998</v>
      </c>
      <c r="F13" s="46" t="s">
        <v>26</v>
      </c>
    </row>
    <row r="14" spans="1:6" ht="20.25" customHeight="1">
      <c r="A14" s="18" t="s">
        <v>27</v>
      </c>
      <c r="B14" s="45" t="s">
        <v>28</v>
      </c>
      <c r="C14" s="91">
        <v>2866312.6574262404</v>
      </c>
      <c r="D14" s="91">
        <v>2751812.1627882253</v>
      </c>
      <c r="E14" s="92">
        <v>104.21630005129985</v>
      </c>
      <c r="F14" s="46" t="s">
        <v>29</v>
      </c>
    </row>
    <row r="15" spans="1:6" ht="33.75" customHeight="1">
      <c r="A15" s="18" t="s">
        <v>30</v>
      </c>
      <c r="B15" s="45" t="s">
        <v>125</v>
      </c>
      <c r="C15" s="91">
        <v>637605.5335397803</v>
      </c>
      <c r="D15" s="91">
        <v>617291.6869397872</v>
      </c>
      <c r="E15" s="92">
        <v>108.22858168347761</v>
      </c>
      <c r="F15" s="46" t="s">
        <v>136</v>
      </c>
    </row>
    <row r="16" spans="1:6" ht="20.25" customHeight="1">
      <c r="A16" s="18" t="s">
        <v>31</v>
      </c>
      <c r="B16" s="45" t="s">
        <v>32</v>
      </c>
      <c r="C16" s="91">
        <v>2407968.7181901718</v>
      </c>
      <c r="D16" s="91">
        <v>2380874.122144892</v>
      </c>
      <c r="E16" s="92">
        <v>108.59111594742188</v>
      </c>
      <c r="F16" s="46" t="s">
        <v>33</v>
      </c>
    </row>
    <row r="17" spans="1:6" ht="20.25" customHeight="1">
      <c r="A17" s="18" t="s">
        <v>34</v>
      </c>
      <c r="B17" s="45" t="s">
        <v>124</v>
      </c>
      <c r="C17" s="91">
        <v>1950583.8392828263</v>
      </c>
      <c r="D17" s="91">
        <v>1633808.0611581835</v>
      </c>
      <c r="E17" s="92">
        <v>105.42094831200563</v>
      </c>
      <c r="F17" s="46" t="s">
        <v>126</v>
      </c>
    </row>
    <row r="18" spans="1:6" ht="20.25" customHeight="1">
      <c r="A18" s="18" t="s">
        <v>35</v>
      </c>
      <c r="B18" s="45" t="s">
        <v>36</v>
      </c>
      <c r="C18" s="91">
        <v>3891957.9567674748</v>
      </c>
      <c r="D18" s="91">
        <v>3765644.2042744197</v>
      </c>
      <c r="E18" s="92">
        <v>98.94489455954624</v>
      </c>
      <c r="F18" s="46" t="s">
        <v>37</v>
      </c>
    </row>
    <row r="19" spans="1:6" ht="33.75" customHeight="1">
      <c r="A19" s="18" t="s">
        <v>38</v>
      </c>
      <c r="B19" s="45" t="s">
        <v>39</v>
      </c>
      <c r="C19" s="91">
        <v>893108.7855110745</v>
      </c>
      <c r="D19" s="91">
        <v>867798.3970127057</v>
      </c>
      <c r="E19" s="92">
        <v>100.09723129825343</v>
      </c>
      <c r="F19" s="46" t="s">
        <v>40</v>
      </c>
    </row>
    <row r="20" spans="1:6" ht="33.75" customHeight="1">
      <c r="A20" s="18" t="s">
        <v>41</v>
      </c>
      <c r="B20" s="45" t="s">
        <v>42</v>
      </c>
      <c r="C20" s="91">
        <v>906884.2753978709</v>
      </c>
      <c r="D20" s="91">
        <v>793393.5448101133</v>
      </c>
      <c r="E20" s="92">
        <v>107.82136241988462</v>
      </c>
      <c r="F20" s="46" t="s">
        <v>43</v>
      </c>
    </row>
    <row r="21" spans="1:6" ht="33.75" customHeight="1">
      <c r="A21" s="18" t="s">
        <v>44</v>
      </c>
      <c r="B21" s="45" t="s">
        <v>45</v>
      </c>
      <c r="C21" s="91">
        <v>1794584.4927593162</v>
      </c>
      <c r="D21" s="91">
        <v>1704516.8421365488</v>
      </c>
      <c r="E21" s="92">
        <v>98.95527659605617</v>
      </c>
      <c r="F21" s="46" t="s">
        <v>46</v>
      </c>
    </row>
    <row r="22" spans="1:6" ht="21" customHeight="1">
      <c r="A22" s="18" t="s">
        <v>47</v>
      </c>
      <c r="B22" s="45" t="s">
        <v>48</v>
      </c>
      <c r="C22" s="91">
        <v>2571343.55592095</v>
      </c>
      <c r="D22" s="91">
        <v>2388337.4394915802</v>
      </c>
      <c r="E22" s="92">
        <v>98.15876568990053</v>
      </c>
      <c r="F22" s="46" t="s">
        <v>49</v>
      </c>
    </row>
    <row r="23" spans="1:6" ht="21" customHeight="1">
      <c r="A23" s="18" t="s">
        <v>50</v>
      </c>
      <c r="B23" s="45" t="s">
        <v>51</v>
      </c>
      <c r="C23" s="91">
        <v>2066177.1256308963</v>
      </c>
      <c r="D23" s="91">
        <v>1931698.4177005314</v>
      </c>
      <c r="E23" s="92">
        <v>98.98939849487437</v>
      </c>
      <c r="F23" s="46" t="s">
        <v>52</v>
      </c>
    </row>
    <row r="24" spans="1:6" ht="21" customHeight="1">
      <c r="A24" s="18" t="s">
        <v>53</v>
      </c>
      <c r="B24" s="45" t="s">
        <v>127</v>
      </c>
      <c r="C24" s="91">
        <v>252358.24899982178</v>
      </c>
      <c r="D24" s="91">
        <v>237857.03140754765</v>
      </c>
      <c r="E24" s="92">
        <v>114.20403964163015</v>
      </c>
      <c r="F24" s="46" t="s">
        <v>151</v>
      </c>
    </row>
    <row r="25" spans="1:6" ht="21" customHeight="1">
      <c r="A25" s="18" t="s">
        <v>54</v>
      </c>
      <c r="B25" s="45" t="s">
        <v>55</v>
      </c>
      <c r="C25" s="91">
        <v>624277.6760886986</v>
      </c>
      <c r="D25" s="91">
        <v>603135.3896245979</v>
      </c>
      <c r="E25" s="92">
        <v>94.53700727244146</v>
      </c>
      <c r="F25" s="46" t="s">
        <v>56</v>
      </c>
    </row>
    <row r="26" spans="1:6" ht="52.5" customHeight="1">
      <c r="A26" s="18" t="s">
        <v>57</v>
      </c>
      <c r="B26" s="45" t="s">
        <v>58</v>
      </c>
      <c r="C26" s="91">
        <v>58555.665</v>
      </c>
      <c r="D26" s="91">
        <v>56795.0193986421</v>
      </c>
      <c r="E26" s="92">
        <v>105.17449985261007</v>
      </c>
      <c r="F26" s="46" t="s">
        <v>59</v>
      </c>
    </row>
    <row r="27" spans="1:6" s="3" customFormat="1" ht="24" customHeight="1">
      <c r="A27" s="47"/>
      <c r="B27" s="48" t="s">
        <v>84</v>
      </c>
      <c r="C27" s="93">
        <f>SUM(C7:C26)</f>
        <v>56932105.3520059</v>
      </c>
      <c r="D27" s="93">
        <f>SUM(D7:D26)</f>
        <v>53507392.06109317</v>
      </c>
      <c r="E27" s="94">
        <v>104.68867064204372</v>
      </c>
      <c r="F27" s="49" t="s">
        <v>85</v>
      </c>
    </row>
    <row r="28" spans="1:6" s="3" customFormat="1" ht="15.75">
      <c r="A28" s="50"/>
      <c r="B28" s="24" t="s">
        <v>150</v>
      </c>
      <c r="C28" s="93">
        <v>7391391</v>
      </c>
      <c r="D28" s="93">
        <v>7339279.071005773</v>
      </c>
      <c r="E28" s="94">
        <v>101.66482094429878</v>
      </c>
      <c r="F28" s="26" t="s">
        <v>60</v>
      </c>
    </row>
    <row r="29" spans="1:6" s="7" customFormat="1" ht="25.5" customHeight="1" thickBot="1">
      <c r="A29" s="112"/>
      <c r="B29" s="108" t="s">
        <v>61</v>
      </c>
      <c r="C29" s="109">
        <f>C27+C28</f>
        <v>64323496.3520059</v>
      </c>
      <c r="D29" s="109">
        <f>D27+D28</f>
        <v>60846671.13209894</v>
      </c>
      <c r="E29" s="110">
        <v>104.31443041335736</v>
      </c>
      <c r="F29" s="111" t="s">
        <v>62</v>
      </c>
    </row>
    <row r="30" s="6" customFormat="1" ht="15.75"/>
    <row r="31" spans="1:6" s="6" customFormat="1" ht="15.75">
      <c r="A31" s="140" t="s">
        <v>81</v>
      </c>
      <c r="B31" s="140"/>
      <c r="C31" s="140"/>
      <c r="D31" s="140"/>
      <c r="E31" s="140"/>
      <c r="F31" s="140"/>
    </row>
    <row r="32" spans="1:6" ht="15.75">
      <c r="A32" s="131" t="s">
        <v>82</v>
      </c>
      <c r="B32" s="131"/>
      <c r="C32" s="131"/>
      <c r="D32" s="131"/>
      <c r="E32" s="131"/>
      <c r="F32" s="131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F31"/>
    <mergeCell ref="A32:F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33"/>
  <sheetViews>
    <sheetView zoomScaleSheetLayoutView="70" zoomScalePageLayoutView="0"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4.7109375" style="1" customWidth="1"/>
    <col min="2" max="2" width="60.8515625" style="1" customWidth="1"/>
    <col min="3" max="4" width="24.57421875" style="1" customWidth="1"/>
    <col min="5" max="5" width="22.00390625" style="1" customWidth="1"/>
    <col min="6" max="6" width="60.8515625" style="1" customWidth="1"/>
    <col min="7" max="16384" width="9.140625" style="1" customWidth="1"/>
  </cols>
  <sheetData>
    <row r="1" ht="15.75">
      <c r="F1" s="9" t="s">
        <v>134</v>
      </c>
    </row>
    <row r="2" spans="1:6" ht="15.75">
      <c r="A2" s="138" t="s">
        <v>86</v>
      </c>
      <c r="B2" s="138"/>
      <c r="C2" s="138"/>
      <c r="D2" s="138"/>
      <c r="E2" s="138"/>
      <c r="F2" s="138"/>
    </row>
    <row r="3" spans="1:6" ht="15.75">
      <c r="A3" s="138" t="s">
        <v>87</v>
      </c>
      <c r="B3" s="138"/>
      <c r="C3" s="138"/>
      <c r="D3" s="138"/>
      <c r="E3" s="138"/>
      <c r="F3" s="138"/>
    </row>
    <row r="4" spans="1:6" ht="15.75">
      <c r="A4" s="138" t="s">
        <v>156</v>
      </c>
      <c r="B4" s="138"/>
      <c r="C4" s="138"/>
      <c r="D4" s="138"/>
      <c r="E4" s="138"/>
      <c r="F4" s="138"/>
    </row>
    <row r="5" spans="1:6" ht="16.5" thickBot="1">
      <c r="A5" s="2"/>
      <c r="B5" s="51"/>
      <c r="C5" s="52"/>
      <c r="D5" s="52"/>
      <c r="E5" s="52"/>
      <c r="F5" s="2"/>
    </row>
    <row r="6" spans="1:7" ht="103.5" customHeight="1">
      <c r="A6" s="134"/>
      <c r="B6" s="139"/>
      <c r="C6" s="87" t="s">
        <v>123</v>
      </c>
      <c r="D6" s="87" t="s">
        <v>154</v>
      </c>
      <c r="E6" s="87" t="s">
        <v>160</v>
      </c>
      <c r="F6" s="44"/>
      <c r="G6" s="6"/>
    </row>
    <row r="7" spans="1:10" ht="19.5" customHeight="1">
      <c r="A7" s="18" t="s">
        <v>7</v>
      </c>
      <c r="B7" s="45" t="s">
        <v>8</v>
      </c>
      <c r="C7" s="91">
        <v>17908615.72787213</v>
      </c>
      <c r="D7" s="91">
        <f>'[1]PIB 2019 la nivel de litera'!J116</f>
        <v>16232607.469173986</v>
      </c>
      <c r="E7" s="92">
        <v>106.4</v>
      </c>
      <c r="F7" s="46" t="s">
        <v>9</v>
      </c>
      <c r="G7" s="6"/>
      <c r="H7" s="4"/>
      <c r="I7" s="4"/>
      <c r="J7" s="4"/>
    </row>
    <row r="8" spans="1:10" ht="19.5" customHeight="1">
      <c r="A8" s="18" t="s">
        <v>10</v>
      </c>
      <c r="B8" s="45" t="s">
        <v>11</v>
      </c>
      <c r="C8" s="91">
        <v>295903.61363164184</v>
      </c>
      <c r="D8" s="91">
        <f>'[1]PIB 2019 la nivel de litera'!J117</f>
        <v>254869.60691786552</v>
      </c>
      <c r="E8" s="92">
        <v>81.5999184795849</v>
      </c>
      <c r="F8" s="46" t="s">
        <v>12</v>
      </c>
      <c r="G8" s="6"/>
      <c r="H8" s="4"/>
      <c r="I8" s="4"/>
      <c r="J8" s="4"/>
    </row>
    <row r="9" spans="1:10" ht="19.5" customHeight="1">
      <c r="A9" s="18" t="s">
        <v>13</v>
      </c>
      <c r="B9" s="45" t="s">
        <v>14</v>
      </c>
      <c r="C9" s="91">
        <v>20580623.174961627</v>
      </c>
      <c r="D9" s="91">
        <f>'[1]PIB 2019 la nivel de litera'!J118</f>
        <v>20117910.903532926</v>
      </c>
      <c r="E9" s="92">
        <v>106.29999846858438</v>
      </c>
      <c r="F9" s="46" t="s">
        <v>15</v>
      </c>
      <c r="G9" s="6"/>
      <c r="H9" s="4"/>
      <c r="I9" s="4"/>
      <c r="J9" s="4"/>
    </row>
    <row r="10" spans="1:10" ht="39" customHeight="1">
      <c r="A10" s="18" t="s">
        <v>16</v>
      </c>
      <c r="B10" s="45" t="s">
        <v>17</v>
      </c>
      <c r="C10" s="91">
        <v>1527470.9642061936</v>
      </c>
      <c r="D10" s="91">
        <f>'[1]PIB 2019 la nivel de litera'!J119</f>
        <v>1507868.5533987838</v>
      </c>
      <c r="E10" s="92">
        <v>101.29999999999998</v>
      </c>
      <c r="F10" s="46" t="s">
        <v>152</v>
      </c>
      <c r="G10" s="6"/>
      <c r="H10" s="4"/>
      <c r="I10" s="4"/>
      <c r="J10" s="4"/>
    </row>
    <row r="11" spans="1:10" ht="39" customHeight="1">
      <c r="A11" s="18" t="s">
        <v>18</v>
      </c>
      <c r="B11" s="45" t="s">
        <v>19</v>
      </c>
      <c r="C11" s="91">
        <v>1066377.8401399956</v>
      </c>
      <c r="D11" s="91">
        <f>'[1]PIB 2019 la nivel de litera'!J120</f>
        <v>1034314.1029485893</v>
      </c>
      <c r="E11" s="92">
        <v>101.09995338170773</v>
      </c>
      <c r="F11" s="46" t="s">
        <v>20</v>
      </c>
      <c r="G11" s="6"/>
      <c r="H11" s="4"/>
      <c r="I11" s="4"/>
      <c r="J11" s="4"/>
    </row>
    <row r="12" spans="1:10" ht="21" customHeight="1">
      <c r="A12" s="18" t="s">
        <v>21</v>
      </c>
      <c r="B12" s="45" t="s">
        <v>22</v>
      </c>
      <c r="C12" s="91">
        <v>14383671.15956627</v>
      </c>
      <c r="D12" s="91">
        <f>'[1]PIB 2019 la nivel de litera'!J121</f>
        <v>13698734.437682163</v>
      </c>
      <c r="E12" s="92">
        <v>108.59999706618892</v>
      </c>
      <c r="F12" s="46" t="s">
        <v>23</v>
      </c>
      <c r="G12" s="6"/>
      <c r="H12" s="4"/>
      <c r="I12" s="4"/>
      <c r="J12" s="4"/>
    </row>
    <row r="13" spans="1:10" ht="36" customHeight="1">
      <c r="A13" s="18" t="s">
        <v>24</v>
      </c>
      <c r="B13" s="45" t="s">
        <v>25</v>
      </c>
      <c r="C13" s="91">
        <v>17584466.94623542</v>
      </c>
      <c r="D13" s="91">
        <f>'[1]PIB 2019 la nivel de litera'!J122</f>
        <v>16604784.651780374</v>
      </c>
      <c r="E13" s="92">
        <v>106.09999999999997</v>
      </c>
      <c r="F13" s="46" t="s">
        <v>26</v>
      </c>
      <c r="G13" s="6"/>
      <c r="H13" s="4"/>
      <c r="I13" s="4"/>
      <c r="J13" s="4"/>
    </row>
    <row r="14" spans="1:10" ht="21" customHeight="1">
      <c r="A14" s="18" t="s">
        <v>27</v>
      </c>
      <c r="B14" s="45" t="s">
        <v>28</v>
      </c>
      <c r="C14" s="91">
        <v>6026008.920989722</v>
      </c>
      <c r="D14" s="91">
        <f>'[1]PIB 2019 la nivel de litera'!J123</f>
        <v>5816182.776951056</v>
      </c>
      <c r="E14" s="92">
        <v>104.4750654943752</v>
      </c>
      <c r="F14" s="46" t="s">
        <v>29</v>
      </c>
      <c r="G14" s="6"/>
      <c r="H14" s="4"/>
      <c r="I14" s="4"/>
      <c r="J14" s="4"/>
    </row>
    <row r="15" spans="1:10" ht="21" customHeight="1">
      <c r="A15" s="18" t="s">
        <v>30</v>
      </c>
      <c r="B15" s="45" t="s">
        <v>125</v>
      </c>
      <c r="C15" s="91">
        <v>1188057.6497807868</v>
      </c>
      <c r="D15" s="91">
        <f>'[1]PIB 2019 la nivel de litera'!J124</f>
        <v>1152335.256819386</v>
      </c>
      <c r="E15" s="92">
        <v>108.2561368764568</v>
      </c>
      <c r="F15" s="46" t="s">
        <v>136</v>
      </c>
      <c r="G15" s="6"/>
      <c r="H15" s="4"/>
      <c r="I15" s="4"/>
      <c r="J15" s="4"/>
    </row>
    <row r="16" spans="1:10" ht="21" customHeight="1">
      <c r="A16" s="18" t="s">
        <v>31</v>
      </c>
      <c r="B16" s="45" t="s">
        <v>32</v>
      </c>
      <c r="C16" s="91">
        <v>3651697.2808283763</v>
      </c>
      <c r="D16" s="91">
        <f>'[1]PIB 2019 la nivel de litera'!J125</f>
        <v>3623232.2806658885</v>
      </c>
      <c r="E16" s="92">
        <v>106.7953261788273</v>
      </c>
      <c r="F16" s="46" t="s">
        <v>33</v>
      </c>
      <c r="G16" s="6"/>
      <c r="H16" s="4"/>
      <c r="I16" s="4"/>
      <c r="J16" s="4"/>
    </row>
    <row r="17" spans="1:10" ht="21" customHeight="1">
      <c r="A17" s="18" t="s">
        <v>34</v>
      </c>
      <c r="B17" s="45" t="s">
        <v>124</v>
      </c>
      <c r="C17" s="91">
        <v>2683272.597597325</v>
      </c>
      <c r="D17" s="91">
        <f>'[1]PIB 2019 la nivel de litera'!J126</f>
        <v>2252951.768602288</v>
      </c>
      <c r="E17" s="92">
        <v>105.57755315996178</v>
      </c>
      <c r="F17" s="46" t="s">
        <v>126</v>
      </c>
      <c r="G17" s="6"/>
      <c r="H17" s="4"/>
      <c r="I17" s="4"/>
      <c r="J17" s="4"/>
    </row>
    <row r="18" spans="1:10" ht="21" customHeight="1">
      <c r="A18" s="18" t="s">
        <v>35</v>
      </c>
      <c r="B18" s="45" t="s">
        <v>36</v>
      </c>
      <c r="C18" s="91">
        <v>5040687.1814332865</v>
      </c>
      <c r="D18" s="91">
        <f>'[1]PIB 2019 la nivel de litera'!J127</f>
        <v>4872594.301238798</v>
      </c>
      <c r="E18" s="92">
        <v>98.66458611010987</v>
      </c>
      <c r="F18" s="46" t="s">
        <v>37</v>
      </c>
      <c r="G18" s="6"/>
      <c r="H18" s="4"/>
      <c r="I18" s="4"/>
      <c r="J18" s="4"/>
    </row>
    <row r="19" spans="1:10" ht="21" customHeight="1">
      <c r="A19" s="18" t="s">
        <v>38</v>
      </c>
      <c r="B19" s="45" t="s">
        <v>39</v>
      </c>
      <c r="C19" s="91">
        <v>1445758.9954330875</v>
      </c>
      <c r="D19" s="91">
        <f>'[1]PIB 2019 la nivel de litera'!J128</f>
        <v>1400657.849960969</v>
      </c>
      <c r="E19" s="92">
        <v>99.0853145343615</v>
      </c>
      <c r="F19" s="46" t="s">
        <v>40</v>
      </c>
      <c r="G19" s="6"/>
      <c r="H19" s="4"/>
      <c r="I19" s="4"/>
      <c r="J19" s="4"/>
    </row>
    <row r="20" spans="1:10" ht="36" customHeight="1">
      <c r="A20" s="18" t="s">
        <v>41</v>
      </c>
      <c r="B20" s="45" t="s">
        <v>42</v>
      </c>
      <c r="C20" s="91">
        <v>1924540.9879999233</v>
      </c>
      <c r="D20" s="91">
        <f>'[1]PIB 2019 la nivel de litera'!J129</f>
        <v>1686457.3572054582</v>
      </c>
      <c r="E20" s="92">
        <v>108.57707349682761</v>
      </c>
      <c r="F20" s="46" t="s">
        <v>43</v>
      </c>
      <c r="G20" s="6"/>
      <c r="H20" s="4"/>
      <c r="I20" s="4"/>
      <c r="J20" s="4"/>
    </row>
    <row r="21" spans="1:10" ht="36.75" customHeight="1">
      <c r="A21" s="18" t="s">
        <v>44</v>
      </c>
      <c r="B21" s="45" t="s">
        <v>45</v>
      </c>
      <c r="C21" s="91">
        <v>2718638</v>
      </c>
      <c r="D21" s="91">
        <f>'[1]PIB 2019 la nivel de litera'!J130</f>
        <v>2567043.436952634</v>
      </c>
      <c r="E21" s="92">
        <v>99.52050775941413</v>
      </c>
      <c r="F21" s="46" t="s">
        <v>46</v>
      </c>
      <c r="G21" s="6"/>
      <c r="H21" s="4"/>
      <c r="I21" s="4"/>
      <c r="J21" s="4"/>
    </row>
    <row r="22" spans="1:10" ht="18" customHeight="1">
      <c r="A22" s="18" t="s">
        <v>47</v>
      </c>
      <c r="B22" s="45" t="s">
        <v>48</v>
      </c>
      <c r="C22" s="91">
        <v>3541328.1615466247</v>
      </c>
      <c r="D22" s="91">
        <f>'[1]PIB 2019 la nivel de litera'!J131</f>
        <v>3294258.537229766</v>
      </c>
      <c r="E22" s="92">
        <v>98.1</v>
      </c>
      <c r="F22" s="46" t="s">
        <v>49</v>
      </c>
      <c r="G22" s="6"/>
      <c r="H22" s="4"/>
      <c r="I22" s="4"/>
      <c r="J22" s="4"/>
    </row>
    <row r="23" spans="1:10" ht="18" customHeight="1">
      <c r="A23" s="18" t="s">
        <v>50</v>
      </c>
      <c r="B23" s="45" t="s">
        <v>51</v>
      </c>
      <c r="C23" s="91">
        <v>2978401.7987582935</v>
      </c>
      <c r="D23" s="91">
        <f>'[1]PIB 2019 la nivel de litera'!J132</f>
        <v>2789537.389917027</v>
      </c>
      <c r="E23" s="92">
        <v>98.93265827349083</v>
      </c>
      <c r="F23" s="46" t="s">
        <v>52</v>
      </c>
      <c r="G23" s="6"/>
      <c r="H23" s="4"/>
      <c r="I23" s="4"/>
      <c r="J23" s="4"/>
    </row>
    <row r="24" spans="1:10" ht="18" customHeight="1">
      <c r="A24" s="18" t="s">
        <v>53</v>
      </c>
      <c r="B24" s="45" t="s">
        <v>127</v>
      </c>
      <c r="C24" s="91">
        <v>607288.5641915626</v>
      </c>
      <c r="D24" s="91">
        <f>'[1]PIB 2019 la nivel de litera'!J133</f>
        <v>575834.7217213762</v>
      </c>
      <c r="E24" s="92">
        <v>115.96048416665461</v>
      </c>
      <c r="F24" s="46" t="s">
        <v>151</v>
      </c>
      <c r="G24" s="6"/>
      <c r="H24" s="4"/>
      <c r="I24" s="4"/>
      <c r="J24" s="4"/>
    </row>
    <row r="25" spans="1:10" ht="18" customHeight="1">
      <c r="A25" s="18" t="s">
        <v>54</v>
      </c>
      <c r="B25" s="45" t="s">
        <v>55</v>
      </c>
      <c r="C25" s="91">
        <v>1036901.7222158478</v>
      </c>
      <c r="D25" s="91">
        <f>'[1]PIB 2019 la nivel de litera'!J134</f>
        <v>1005724.2698504829</v>
      </c>
      <c r="E25" s="92">
        <v>94.38561775026554</v>
      </c>
      <c r="F25" s="46" t="s">
        <v>56</v>
      </c>
      <c r="G25" s="6"/>
      <c r="H25" s="4"/>
      <c r="I25" s="4"/>
      <c r="J25" s="4"/>
    </row>
    <row r="26" spans="1:10" ht="51.75" customHeight="1">
      <c r="A26" s="18" t="s">
        <v>57</v>
      </c>
      <c r="B26" s="45" t="s">
        <v>58</v>
      </c>
      <c r="C26" s="91">
        <v>58555.665</v>
      </c>
      <c r="D26" s="91">
        <f>'[1]PIB 2019 la nivel de litera'!J135</f>
        <v>56795.0193986421</v>
      </c>
      <c r="E26" s="92">
        <v>105.17449985261007</v>
      </c>
      <c r="F26" s="46" t="s">
        <v>59</v>
      </c>
      <c r="G26" s="6"/>
      <c r="H26" s="4"/>
      <c r="I26" s="4"/>
      <c r="J26" s="4"/>
    </row>
    <row r="27" spans="1:10" s="7" customFormat="1" ht="24" customHeight="1" thickBot="1">
      <c r="A27" s="112"/>
      <c r="B27" s="113" t="s">
        <v>88</v>
      </c>
      <c r="C27" s="109">
        <f>SUM(C7:C26)</f>
        <v>106248266.95238811</v>
      </c>
      <c r="D27" s="109">
        <f>SUM(D7:D26)</f>
        <v>100544694.69194846</v>
      </c>
      <c r="E27" s="110">
        <v>105.05522378140952</v>
      </c>
      <c r="F27" s="114" t="s">
        <v>89</v>
      </c>
      <c r="G27" s="125"/>
      <c r="H27" s="4"/>
      <c r="I27" s="4"/>
      <c r="J27" s="4"/>
    </row>
    <row r="28" spans="1:7" ht="15.75">
      <c r="A28" s="6"/>
      <c r="B28" s="6"/>
      <c r="C28" s="123"/>
      <c r="D28" s="123"/>
      <c r="E28" s="124"/>
      <c r="F28" s="6"/>
      <c r="G28" s="6"/>
    </row>
    <row r="29" spans="1:7" ht="15.75">
      <c r="A29" s="140" t="s">
        <v>81</v>
      </c>
      <c r="B29" s="140"/>
      <c r="C29" s="140"/>
      <c r="D29" s="140"/>
      <c r="E29" s="140"/>
      <c r="F29" s="140"/>
      <c r="G29" s="140"/>
    </row>
    <row r="30" spans="1:7" ht="15.75">
      <c r="A30" s="140" t="s">
        <v>82</v>
      </c>
      <c r="B30" s="140"/>
      <c r="C30" s="140"/>
      <c r="D30" s="140"/>
      <c r="E30" s="140"/>
      <c r="F30" s="140"/>
      <c r="G30" s="140"/>
    </row>
    <row r="31" spans="1:7" ht="15.75">
      <c r="A31" s="6"/>
      <c r="B31" s="6"/>
      <c r="C31" s="6"/>
      <c r="D31" s="123"/>
      <c r="E31" s="6"/>
      <c r="F31" s="6"/>
      <c r="G31" s="6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J35"/>
  <sheetViews>
    <sheetView zoomScaleSheetLayoutView="72" zoomScalePageLayoutView="0" workbookViewId="0" topLeftCell="A1">
      <pane xSplit="2" ySplit="6" topLeftCell="C7" activePane="bottomRight" state="frozen"/>
      <selection pane="topLeft" activeCell="A17" sqref="A17"/>
      <selection pane="topRight" activeCell="A17" sqref="A17"/>
      <selection pane="bottomLeft" activeCell="A17" sqref="A17"/>
      <selection pane="bottomRight" activeCell="A17" sqref="A17"/>
    </sheetView>
  </sheetViews>
  <sheetFormatPr defaultColWidth="9.140625" defaultRowHeight="12.75"/>
  <cols>
    <col min="1" max="1" width="4.7109375" style="1" customWidth="1"/>
    <col min="2" max="2" width="61.57421875" style="1" customWidth="1"/>
    <col min="3" max="5" width="24.57421875" style="1" customWidth="1"/>
    <col min="6" max="6" width="61.57421875" style="1" customWidth="1"/>
    <col min="7" max="16384" width="9.140625" style="1" customWidth="1"/>
  </cols>
  <sheetData>
    <row r="1" ht="15.75">
      <c r="F1" s="9" t="s">
        <v>135</v>
      </c>
    </row>
    <row r="2" spans="1:6" ht="15.75">
      <c r="A2" s="138" t="s">
        <v>90</v>
      </c>
      <c r="B2" s="138"/>
      <c r="C2" s="138"/>
      <c r="D2" s="138"/>
      <c r="E2" s="138"/>
      <c r="F2" s="138"/>
    </row>
    <row r="3" spans="1:6" ht="15.75">
      <c r="A3" s="138" t="s">
        <v>91</v>
      </c>
      <c r="B3" s="138"/>
      <c r="C3" s="138"/>
      <c r="D3" s="138"/>
      <c r="E3" s="138"/>
      <c r="F3" s="138"/>
    </row>
    <row r="4" spans="1:6" ht="15.75">
      <c r="A4" s="138" t="s">
        <v>156</v>
      </c>
      <c r="B4" s="138"/>
      <c r="C4" s="138"/>
      <c r="D4" s="138"/>
      <c r="E4" s="138"/>
      <c r="F4" s="138"/>
    </row>
    <row r="5" spans="1:6" ht="16.5" thickBot="1">
      <c r="A5" s="2"/>
      <c r="B5" s="2"/>
      <c r="C5" s="85"/>
      <c r="D5" s="85"/>
      <c r="E5" s="85"/>
      <c r="F5" s="2"/>
    </row>
    <row r="6" spans="1:7" ht="99.75" customHeight="1">
      <c r="A6" s="134"/>
      <c r="B6" s="139"/>
      <c r="C6" s="87" t="s">
        <v>123</v>
      </c>
      <c r="D6" s="87" t="s">
        <v>154</v>
      </c>
      <c r="E6" s="87" t="s">
        <v>161</v>
      </c>
      <c r="F6" s="44"/>
      <c r="G6" s="6"/>
    </row>
    <row r="7" spans="1:10" ht="18.75" customHeight="1">
      <c r="A7" s="18" t="s">
        <v>7</v>
      </c>
      <c r="B7" s="45" t="s">
        <v>8</v>
      </c>
      <c r="C7" s="91">
        <v>8230867.217087955</v>
      </c>
      <c r="D7" s="91">
        <v>7658988.841697341</v>
      </c>
      <c r="E7" s="92">
        <v>106.5</v>
      </c>
      <c r="F7" s="46" t="s">
        <v>9</v>
      </c>
      <c r="G7" s="6"/>
      <c r="H7" s="4"/>
      <c r="I7" s="4"/>
      <c r="J7" s="4"/>
    </row>
    <row r="8" spans="1:10" ht="18.75" customHeight="1">
      <c r="A8" s="18" t="s">
        <v>10</v>
      </c>
      <c r="B8" s="45" t="s">
        <v>11</v>
      </c>
      <c r="C8" s="91">
        <v>139371.55026554986</v>
      </c>
      <c r="D8" s="91">
        <v>120553.32407215038</v>
      </c>
      <c r="E8" s="92">
        <v>81.76518599223517</v>
      </c>
      <c r="F8" s="46" t="s">
        <v>12</v>
      </c>
      <c r="G8" s="6"/>
      <c r="H8" s="4"/>
      <c r="I8" s="4"/>
      <c r="J8" s="4"/>
    </row>
    <row r="9" spans="1:10" ht="18.75" customHeight="1">
      <c r="A9" s="18" t="s">
        <v>13</v>
      </c>
      <c r="B9" s="45" t="s">
        <v>14</v>
      </c>
      <c r="C9" s="91">
        <v>13898782.327291973</v>
      </c>
      <c r="D9" s="91">
        <v>13594509.164469497</v>
      </c>
      <c r="E9" s="92">
        <v>106.67642233262953</v>
      </c>
      <c r="F9" s="46" t="s">
        <v>15</v>
      </c>
      <c r="G9" s="6"/>
      <c r="H9" s="4"/>
      <c r="I9" s="4"/>
      <c r="J9" s="4"/>
    </row>
    <row r="10" spans="1:10" ht="34.5" customHeight="1">
      <c r="A10" s="18" t="s">
        <v>16</v>
      </c>
      <c r="B10" s="45" t="s">
        <v>17</v>
      </c>
      <c r="C10" s="91">
        <v>798699.7288997216</v>
      </c>
      <c r="D10" s="91">
        <v>790123.1219809627</v>
      </c>
      <c r="E10" s="92">
        <v>101.36667542918363</v>
      </c>
      <c r="F10" s="46" t="s">
        <v>152</v>
      </c>
      <c r="G10" s="6"/>
      <c r="H10" s="4"/>
      <c r="I10" s="4"/>
      <c r="J10" s="4"/>
    </row>
    <row r="11" spans="1:10" ht="34.5" customHeight="1">
      <c r="A11" s="18" t="s">
        <v>18</v>
      </c>
      <c r="B11" s="45" t="s">
        <v>19</v>
      </c>
      <c r="C11" s="91">
        <v>574864.387119087</v>
      </c>
      <c r="D11" s="91">
        <v>558435.5036827635</v>
      </c>
      <c r="E11" s="92">
        <v>101.02476055608803</v>
      </c>
      <c r="F11" s="46" t="s">
        <v>20</v>
      </c>
      <c r="G11" s="6"/>
      <c r="H11" s="4"/>
      <c r="I11" s="4"/>
      <c r="J11" s="4"/>
    </row>
    <row r="12" spans="1:10" ht="19.5" customHeight="1">
      <c r="A12" s="18" t="s">
        <v>21</v>
      </c>
      <c r="B12" s="45" t="s">
        <v>22</v>
      </c>
      <c r="C12" s="91">
        <v>7948293.682092267</v>
      </c>
      <c r="D12" s="91">
        <v>7524891.673369064</v>
      </c>
      <c r="E12" s="92">
        <v>107.75698662877129</v>
      </c>
      <c r="F12" s="46" t="s">
        <v>23</v>
      </c>
      <c r="G12" s="6"/>
      <c r="H12" s="4"/>
      <c r="I12" s="4"/>
      <c r="J12" s="4"/>
    </row>
    <row r="13" spans="1:10" ht="39.75" customHeight="1">
      <c r="A13" s="18" t="s">
        <v>24</v>
      </c>
      <c r="B13" s="45" t="s">
        <v>25</v>
      </c>
      <c r="C13" s="91">
        <v>5745863.712365946</v>
      </c>
      <c r="D13" s="91">
        <v>5429158.353957515</v>
      </c>
      <c r="E13" s="92">
        <v>105.83589992425253</v>
      </c>
      <c r="F13" s="46" t="s">
        <v>26</v>
      </c>
      <c r="G13" s="6"/>
      <c r="H13" s="4"/>
      <c r="I13" s="4"/>
      <c r="J13" s="4"/>
    </row>
    <row r="14" spans="1:10" ht="21.75" customHeight="1">
      <c r="A14" s="18" t="s">
        <v>27</v>
      </c>
      <c r="B14" s="45" t="s">
        <v>28</v>
      </c>
      <c r="C14" s="91">
        <v>3159696.2635634816</v>
      </c>
      <c r="D14" s="91">
        <v>3064370.6141628306</v>
      </c>
      <c r="E14" s="92">
        <v>104.70853502361159</v>
      </c>
      <c r="F14" s="46" t="s">
        <v>29</v>
      </c>
      <c r="G14" s="6"/>
      <c r="H14" s="4"/>
      <c r="I14" s="4"/>
      <c r="J14" s="4"/>
    </row>
    <row r="15" spans="1:10" ht="21.75" customHeight="1">
      <c r="A15" s="18" t="s">
        <v>30</v>
      </c>
      <c r="B15" s="45" t="s">
        <v>125</v>
      </c>
      <c r="C15" s="91">
        <v>550452.1162410065</v>
      </c>
      <c r="D15" s="91">
        <v>535043.5698795988</v>
      </c>
      <c r="E15" s="92">
        <v>108.28794535397756</v>
      </c>
      <c r="F15" s="46" t="s">
        <v>136</v>
      </c>
      <c r="G15" s="6"/>
      <c r="H15" s="4"/>
      <c r="I15" s="4"/>
      <c r="J15" s="4"/>
    </row>
    <row r="16" spans="1:10" ht="21.75" customHeight="1">
      <c r="A16" s="18" t="s">
        <v>31</v>
      </c>
      <c r="B16" s="45" t="s">
        <v>32</v>
      </c>
      <c r="C16" s="91">
        <v>1243728.5626382043</v>
      </c>
      <c r="D16" s="91">
        <v>1242358.1585209968</v>
      </c>
      <c r="E16" s="92">
        <v>103.51472857980583</v>
      </c>
      <c r="F16" s="46" t="s">
        <v>33</v>
      </c>
      <c r="G16" s="6"/>
      <c r="H16" s="4"/>
      <c r="I16" s="4"/>
      <c r="J16" s="4"/>
    </row>
    <row r="17" spans="1:10" ht="21.75" customHeight="1">
      <c r="A17" s="18" t="s">
        <v>34</v>
      </c>
      <c r="B17" s="45" t="s">
        <v>124</v>
      </c>
      <c r="C17" s="91">
        <v>732688.7583144989</v>
      </c>
      <c r="D17" s="91">
        <v>619143.7074441042</v>
      </c>
      <c r="E17" s="92">
        <v>105.99304761695763</v>
      </c>
      <c r="F17" s="46" t="s">
        <v>126</v>
      </c>
      <c r="G17" s="6"/>
      <c r="H17" s="4"/>
      <c r="I17" s="4"/>
      <c r="J17" s="4"/>
    </row>
    <row r="18" spans="1:10" ht="21.75" customHeight="1">
      <c r="A18" s="18" t="s">
        <v>35</v>
      </c>
      <c r="B18" s="45" t="s">
        <v>36</v>
      </c>
      <c r="C18" s="91">
        <v>1148729.2246658118</v>
      </c>
      <c r="D18" s="91">
        <v>1106950.0969643777</v>
      </c>
      <c r="E18" s="92">
        <v>97.72280502397287</v>
      </c>
      <c r="F18" s="46" t="s">
        <v>37</v>
      </c>
      <c r="G18" s="6"/>
      <c r="H18" s="4"/>
      <c r="I18" s="4"/>
      <c r="J18" s="4"/>
    </row>
    <row r="19" spans="1:10" ht="21.75" customHeight="1">
      <c r="A19" s="18" t="s">
        <v>38</v>
      </c>
      <c r="B19" s="45" t="s">
        <v>39</v>
      </c>
      <c r="C19" s="91">
        <v>552650.209922013</v>
      </c>
      <c r="D19" s="91">
        <v>532859.4529482634</v>
      </c>
      <c r="E19" s="92">
        <v>97.48042076943703</v>
      </c>
      <c r="F19" s="46" t="s">
        <v>40</v>
      </c>
      <c r="G19" s="6"/>
      <c r="H19" s="4"/>
      <c r="I19" s="4"/>
      <c r="J19" s="4"/>
    </row>
    <row r="20" spans="1:10" ht="36" customHeight="1">
      <c r="A20" s="18" t="s">
        <v>41</v>
      </c>
      <c r="B20" s="45" t="s">
        <v>42</v>
      </c>
      <c r="C20" s="91">
        <v>1017656.7126020524</v>
      </c>
      <c r="D20" s="91">
        <v>893063.812395345</v>
      </c>
      <c r="E20" s="92">
        <v>109.25738520653947</v>
      </c>
      <c r="F20" s="46" t="s">
        <v>43</v>
      </c>
      <c r="G20" s="6"/>
      <c r="H20" s="4"/>
      <c r="I20" s="4"/>
      <c r="J20" s="4"/>
    </row>
    <row r="21" spans="1:10" ht="36" customHeight="1">
      <c r="A21" s="18" t="s">
        <v>44</v>
      </c>
      <c r="B21" s="45" t="s">
        <v>45</v>
      </c>
      <c r="C21" s="91">
        <v>924053.5072406837</v>
      </c>
      <c r="D21" s="91">
        <v>862526.594816085</v>
      </c>
      <c r="E21" s="92">
        <v>100.65671802536862</v>
      </c>
      <c r="F21" s="46" t="s">
        <v>46</v>
      </c>
      <c r="G21" s="6"/>
      <c r="H21" s="4"/>
      <c r="I21" s="4"/>
      <c r="J21" s="4"/>
    </row>
    <row r="22" spans="1:10" ht="22.5" customHeight="1">
      <c r="A22" s="18" t="s">
        <v>47</v>
      </c>
      <c r="B22" s="45" t="s">
        <v>48</v>
      </c>
      <c r="C22" s="91">
        <v>969984.6056256746</v>
      </c>
      <c r="D22" s="91">
        <v>905921.0977381857</v>
      </c>
      <c r="E22" s="92">
        <v>97.94540902105746</v>
      </c>
      <c r="F22" s="46" t="s">
        <v>49</v>
      </c>
      <c r="G22" s="6"/>
      <c r="H22" s="4"/>
      <c r="I22" s="4"/>
      <c r="J22" s="4"/>
    </row>
    <row r="23" spans="1:10" ht="22.5" customHeight="1">
      <c r="A23" s="18" t="s">
        <v>50</v>
      </c>
      <c r="B23" s="45" t="s">
        <v>51</v>
      </c>
      <c r="C23" s="91">
        <v>912224.6731273972</v>
      </c>
      <c r="D23" s="91">
        <v>857838.9722164957</v>
      </c>
      <c r="E23" s="92">
        <v>98.80512738818771</v>
      </c>
      <c r="F23" s="46" t="s">
        <v>52</v>
      </c>
      <c r="G23" s="6"/>
      <c r="H23" s="4"/>
      <c r="I23" s="4"/>
      <c r="J23" s="4"/>
    </row>
    <row r="24" spans="1:10" ht="22.5" customHeight="1">
      <c r="A24" s="18" t="s">
        <v>53</v>
      </c>
      <c r="B24" s="45" t="s">
        <v>127</v>
      </c>
      <c r="C24" s="91">
        <v>354930.3151917408</v>
      </c>
      <c r="D24" s="91">
        <v>337977.6903138285</v>
      </c>
      <c r="E24" s="92">
        <v>117.22935468409332</v>
      </c>
      <c r="F24" s="46" t="s">
        <v>151</v>
      </c>
      <c r="G24" s="6"/>
      <c r="H24" s="4"/>
      <c r="I24" s="4"/>
      <c r="J24" s="4"/>
    </row>
    <row r="25" spans="1:10" ht="22.5" customHeight="1">
      <c r="A25" s="18" t="s">
        <v>54</v>
      </c>
      <c r="B25" s="45" t="s">
        <v>55</v>
      </c>
      <c r="C25" s="91">
        <v>412624.04612714925</v>
      </c>
      <c r="D25" s="91">
        <v>402588.8802258851</v>
      </c>
      <c r="E25" s="92">
        <v>94.15971986627832</v>
      </c>
      <c r="F25" s="46" t="s">
        <v>56</v>
      </c>
      <c r="G25" s="6"/>
      <c r="H25" s="4"/>
      <c r="I25" s="4"/>
      <c r="J25" s="4"/>
    </row>
    <row r="26" spans="1:10" ht="52.5" customHeight="1">
      <c r="A26" s="18" t="s">
        <v>57</v>
      </c>
      <c r="B26" s="45" t="s">
        <v>58</v>
      </c>
      <c r="C26" s="91"/>
      <c r="D26" s="91"/>
      <c r="E26" s="92"/>
      <c r="F26" s="46" t="s">
        <v>59</v>
      </c>
      <c r="G26" s="6"/>
      <c r="H26" s="4"/>
      <c r="I26" s="4"/>
      <c r="J26" s="4"/>
    </row>
    <row r="27" spans="1:10" s="7" customFormat="1" ht="21.75" customHeight="1" thickBot="1">
      <c r="A27" s="112"/>
      <c r="B27" s="113" t="s">
        <v>92</v>
      </c>
      <c r="C27" s="109">
        <f>SUM(C7:C26)</f>
        <v>49316161.60038221</v>
      </c>
      <c r="D27" s="109">
        <f>SUM(D7:D26)</f>
        <v>47037302.63085528</v>
      </c>
      <c r="E27" s="110">
        <v>105.47533040401389</v>
      </c>
      <c r="F27" s="111" t="s">
        <v>93</v>
      </c>
      <c r="G27" s="125"/>
      <c r="H27" s="4"/>
      <c r="I27" s="4"/>
      <c r="J27" s="4"/>
    </row>
    <row r="28" spans="1:7" ht="15.75">
      <c r="A28" s="6"/>
      <c r="B28" s="6"/>
      <c r="C28" s="123"/>
      <c r="D28" s="123"/>
      <c r="E28" s="6"/>
      <c r="F28" s="6"/>
      <c r="G28" s="6"/>
    </row>
    <row r="29" spans="1:7" ht="15.75">
      <c r="A29" s="140" t="s">
        <v>81</v>
      </c>
      <c r="B29" s="140"/>
      <c r="C29" s="140"/>
      <c r="D29" s="140"/>
      <c r="E29" s="140"/>
      <c r="F29" s="140"/>
      <c r="G29" s="140"/>
    </row>
    <row r="30" spans="1:7" ht="15.75">
      <c r="A30" s="140" t="s">
        <v>82</v>
      </c>
      <c r="B30" s="140"/>
      <c r="C30" s="140"/>
      <c r="D30" s="140"/>
      <c r="E30" s="140"/>
      <c r="F30" s="140"/>
      <c r="G30" s="140"/>
    </row>
    <row r="31" spans="1:7" ht="15.75">
      <c r="A31" s="6"/>
      <c r="B31" s="6"/>
      <c r="C31" s="6"/>
      <c r="D31" s="6"/>
      <c r="E31" s="6"/>
      <c r="F31" s="6"/>
      <c r="G31" s="6"/>
    </row>
    <row r="33" spans="3:4" ht="15.75">
      <c r="C33" s="4"/>
      <c r="D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A1:AL34"/>
  <sheetViews>
    <sheetView zoomScaleSheetLayoutView="70" workbookViewId="0" topLeftCell="A1">
      <pane xSplit="1" ySplit="6" topLeftCell="B7" activePane="bottomRight" state="frozen"/>
      <selection pane="topLeft" activeCell="E17" sqref="E17"/>
      <selection pane="topRight" activeCell="E17" sqref="E17"/>
      <selection pane="bottomLeft" activeCell="E17" sqref="E17"/>
      <selection pane="bottomRight" activeCell="A17" sqref="A17"/>
    </sheetView>
  </sheetViews>
  <sheetFormatPr defaultColWidth="84.8515625" defaultRowHeight="12.75"/>
  <cols>
    <col min="1" max="1" width="45.7109375" style="53" customWidth="1"/>
    <col min="2" max="2" width="23.421875" style="53" customWidth="1"/>
    <col min="3" max="3" width="23.7109375" style="53" customWidth="1"/>
    <col min="4" max="4" width="22.7109375" style="53" customWidth="1"/>
    <col min="5" max="5" width="45.57421875" style="53" customWidth="1"/>
    <col min="6" max="6" width="6.7109375" style="53" bestFit="1" customWidth="1"/>
    <col min="7" max="7" width="11.421875" style="54" customWidth="1"/>
    <col min="8" max="8" width="17.28125" style="54" bestFit="1" customWidth="1"/>
    <col min="9" max="38" width="11.421875" style="54" customWidth="1"/>
    <col min="39" max="251" width="11.421875" style="53" customWidth="1"/>
    <col min="252" max="16384" width="84.8515625" style="53" customWidth="1"/>
  </cols>
  <sheetData>
    <row r="1" ht="15.75">
      <c r="E1" s="9" t="s">
        <v>155</v>
      </c>
    </row>
    <row r="2" spans="1:38" s="57" customFormat="1" ht="15.75">
      <c r="A2" s="55" t="s">
        <v>94</v>
      </c>
      <c r="B2" s="56"/>
      <c r="C2" s="56"/>
      <c r="D2" s="56"/>
      <c r="E2" s="56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</row>
    <row r="3" spans="1:38" s="57" customFormat="1" ht="15.75">
      <c r="A3" s="55" t="s">
        <v>95</v>
      </c>
      <c r="B3" s="56"/>
      <c r="C3" s="56"/>
      <c r="D3" s="56"/>
      <c r="E3" s="56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</row>
    <row r="4" spans="1:38" s="57" customFormat="1" ht="15.75">
      <c r="A4" s="55" t="s">
        <v>156</v>
      </c>
      <c r="B4" s="56"/>
      <c r="C4" s="56"/>
      <c r="D4" s="56"/>
      <c r="E4" s="56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</row>
    <row r="5" spans="1:5" ht="16.5" thickBot="1">
      <c r="A5" s="59"/>
      <c r="B5" s="60"/>
      <c r="C5" s="60"/>
      <c r="D5" s="61"/>
      <c r="E5" s="2"/>
    </row>
    <row r="6" spans="1:6" ht="102" customHeight="1">
      <c r="A6" s="62"/>
      <c r="B6" s="87" t="s">
        <v>123</v>
      </c>
      <c r="C6" s="87" t="s">
        <v>154</v>
      </c>
      <c r="D6" s="87" t="s">
        <v>160</v>
      </c>
      <c r="E6" s="63"/>
      <c r="F6" s="54"/>
    </row>
    <row r="7" spans="1:38" s="57" customFormat="1" ht="15.75">
      <c r="A7" s="64" t="s">
        <v>129</v>
      </c>
      <c r="B7" s="126">
        <f>B8+B13+B14</f>
        <v>56934594.3287172</v>
      </c>
      <c r="C7" s="126">
        <f>C8+C13+C14</f>
        <v>54366090.317667246</v>
      </c>
      <c r="D7" s="88">
        <v>104.587480642607</v>
      </c>
      <c r="E7" s="65" t="s">
        <v>65</v>
      </c>
      <c r="F7" s="118"/>
      <c r="G7" s="66"/>
      <c r="H7" s="66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</row>
    <row r="8" spans="1:8" ht="31.5">
      <c r="A8" s="67" t="s">
        <v>66</v>
      </c>
      <c r="B8" s="89">
        <f>B9+B10+B11-B12</f>
        <v>49512481.28714227</v>
      </c>
      <c r="C8" s="89">
        <f>C9+C10+C11-C12</f>
        <v>47177893.91589462</v>
      </c>
      <c r="D8" s="90">
        <v>105.57317861224507</v>
      </c>
      <c r="E8" s="68" t="s">
        <v>67</v>
      </c>
      <c r="F8" s="118"/>
      <c r="G8" s="66"/>
      <c r="H8" s="66"/>
    </row>
    <row r="9" spans="1:8" ht="15.75">
      <c r="A9" s="69" t="s">
        <v>96</v>
      </c>
      <c r="B9" s="89">
        <v>36546218.5816496</v>
      </c>
      <c r="C9" s="89">
        <v>34498694.20386824</v>
      </c>
      <c r="D9" s="90">
        <v>104.23991929047354</v>
      </c>
      <c r="E9" s="70" t="s">
        <v>97</v>
      </c>
      <c r="F9" s="118"/>
      <c r="G9" s="66"/>
      <c r="H9" s="66"/>
    </row>
    <row r="10" spans="1:8" ht="15.75">
      <c r="A10" s="69" t="s">
        <v>98</v>
      </c>
      <c r="B10" s="89">
        <v>12977092.3928731</v>
      </c>
      <c r="C10" s="89">
        <v>12562528.937921682</v>
      </c>
      <c r="D10" s="90">
        <v>110.4216883681973</v>
      </c>
      <c r="E10" s="70" t="s">
        <v>99</v>
      </c>
      <c r="F10" s="118"/>
      <c r="G10" s="66"/>
      <c r="H10" s="66"/>
    </row>
    <row r="11" spans="1:8" ht="31.5">
      <c r="A11" s="69" t="s">
        <v>100</v>
      </c>
      <c r="B11" s="89">
        <v>1678779.0798260872</v>
      </c>
      <c r="C11" s="89">
        <v>1555915.7507248623</v>
      </c>
      <c r="D11" s="90">
        <v>108.75000000000001</v>
      </c>
      <c r="E11" s="70" t="s">
        <v>101</v>
      </c>
      <c r="F11" s="119"/>
      <c r="G11" s="66"/>
      <c r="H11" s="66"/>
    </row>
    <row r="12" spans="1:8" ht="47.25">
      <c r="A12" s="69" t="s">
        <v>102</v>
      </c>
      <c r="B12" s="89">
        <v>1689608.7672065222</v>
      </c>
      <c r="C12" s="89">
        <v>1439244.976620158</v>
      </c>
      <c r="D12" s="90">
        <v>118.39</v>
      </c>
      <c r="E12" s="70" t="s">
        <v>103</v>
      </c>
      <c r="F12" s="118"/>
      <c r="G12" s="66"/>
      <c r="H12" s="66"/>
    </row>
    <row r="13" spans="1:8" ht="31.5">
      <c r="A13" s="71" t="s">
        <v>104</v>
      </c>
      <c r="B13" s="89">
        <v>6827702.737182256</v>
      </c>
      <c r="C13" s="89">
        <v>6650449.753941843</v>
      </c>
      <c r="D13" s="90">
        <v>98.9</v>
      </c>
      <c r="E13" s="68" t="s">
        <v>105</v>
      </c>
      <c r="F13" s="118"/>
      <c r="G13" s="66"/>
      <c r="H13" s="66"/>
    </row>
    <row r="14" spans="1:8" ht="47.25">
      <c r="A14" s="71" t="s">
        <v>106</v>
      </c>
      <c r="B14" s="89">
        <v>594410.3043926803</v>
      </c>
      <c r="C14" s="89">
        <v>537746.6478307828</v>
      </c>
      <c r="D14" s="90">
        <v>94.39999999999999</v>
      </c>
      <c r="E14" s="68" t="s">
        <v>107</v>
      </c>
      <c r="F14" s="118"/>
      <c r="G14" s="66"/>
      <c r="H14" s="66"/>
    </row>
    <row r="15" spans="1:38" s="57" customFormat="1" ht="15.75">
      <c r="A15" s="72" t="s">
        <v>69</v>
      </c>
      <c r="B15" s="126">
        <f>B16+B20</f>
        <v>21188013.84966355</v>
      </c>
      <c r="C15" s="126">
        <f>C16+C20</f>
        <v>20825618.18052447</v>
      </c>
      <c r="D15" s="88" t="s">
        <v>130</v>
      </c>
      <c r="E15" s="73" t="s">
        <v>108</v>
      </c>
      <c r="F15" s="118"/>
      <c r="G15" s="66"/>
      <c r="H15" s="66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</row>
    <row r="16" spans="1:8" ht="15.75">
      <c r="A16" s="67" t="s">
        <v>71</v>
      </c>
      <c r="B16" s="89">
        <f>B17+B18+B19</f>
        <v>17835755.24966355</v>
      </c>
      <c r="C16" s="89">
        <f>C17+C18+C19</f>
        <v>17488054.23499918</v>
      </c>
      <c r="D16" s="90">
        <v>110.9414152629419</v>
      </c>
      <c r="E16" s="68" t="s">
        <v>72</v>
      </c>
      <c r="F16" s="118"/>
      <c r="G16" s="66"/>
      <c r="H16" s="66"/>
    </row>
    <row r="17" spans="1:8" ht="15.75">
      <c r="A17" s="74" t="s">
        <v>109</v>
      </c>
      <c r="B17" s="89">
        <v>12933479.49296355</v>
      </c>
      <c r="C17" s="89">
        <v>12780118.076050939</v>
      </c>
      <c r="D17" s="90">
        <v>109.97752924452217</v>
      </c>
      <c r="E17" s="75" t="s">
        <v>23</v>
      </c>
      <c r="F17" s="118"/>
      <c r="G17" s="66"/>
      <c r="H17" s="66"/>
    </row>
    <row r="18" spans="1:8" ht="15.75">
      <c r="A18" s="74" t="s">
        <v>110</v>
      </c>
      <c r="B18" s="89">
        <v>4296181.304</v>
      </c>
      <c r="C18" s="89">
        <v>4107247.900573614</v>
      </c>
      <c r="D18" s="90">
        <v>114.3549650206535</v>
      </c>
      <c r="E18" s="75" t="s">
        <v>111</v>
      </c>
      <c r="F18" s="118"/>
      <c r="G18" s="66"/>
      <c r="H18" s="66"/>
    </row>
    <row r="19" spans="1:8" ht="15.75">
      <c r="A19" s="69" t="s">
        <v>112</v>
      </c>
      <c r="B19" s="89">
        <v>606094.4527000001</v>
      </c>
      <c r="C19" s="89">
        <v>600688.2583746285</v>
      </c>
      <c r="D19" s="90">
        <v>109.01883050649366</v>
      </c>
      <c r="E19" s="75" t="s">
        <v>113</v>
      </c>
      <c r="F19" s="118"/>
      <c r="G19" s="66"/>
      <c r="H19" s="66"/>
    </row>
    <row r="20" spans="1:8" ht="15.75">
      <c r="A20" s="67" t="s">
        <v>73</v>
      </c>
      <c r="B20" s="89">
        <v>3352258.5999999978</v>
      </c>
      <c r="C20" s="89">
        <v>3337563.94552529</v>
      </c>
      <c r="D20" s="90" t="s">
        <v>130</v>
      </c>
      <c r="E20" s="68" t="s">
        <v>74</v>
      </c>
      <c r="F20" s="118"/>
      <c r="G20" s="66"/>
      <c r="H20" s="66"/>
    </row>
    <row r="21" spans="1:38" s="57" customFormat="1" ht="15.75">
      <c r="A21" s="76" t="s">
        <v>75</v>
      </c>
      <c r="B21" s="127">
        <f>B22-B25</f>
        <v>-13799111.404307537</v>
      </c>
      <c r="C21" s="127">
        <f>C22-C25</f>
        <v>-14345037.224355774</v>
      </c>
      <c r="D21" s="88" t="s">
        <v>130</v>
      </c>
      <c r="E21" s="77" t="s">
        <v>76</v>
      </c>
      <c r="F21" s="118"/>
      <c r="G21" s="66"/>
      <c r="H21" s="66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</row>
    <row r="22" spans="1:8" ht="15.75">
      <c r="A22" s="67" t="s">
        <v>77</v>
      </c>
      <c r="B22" s="89">
        <f>B23+B24</f>
        <v>16417402.620842278</v>
      </c>
      <c r="C22" s="89">
        <f>C23+C24</f>
        <v>15052546.621560832</v>
      </c>
      <c r="D22" s="90">
        <v>110.66502055254321</v>
      </c>
      <c r="E22" s="78" t="s">
        <v>78</v>
      </c>
      <c r="F22" s="54"/>
      <c r="G22" s="66"/>
      <c r="H22" s="66"/>
    </row>
    <row r="23" spans="1:8" ht="15.75">
      <c r="A23" s="74" t="s">
        <v>114</v>
      </c>
      <c r="B23" s="89">
        <v>9144291.097657496</v>
      </c>
      <c r="C23" s="89">
        <v>8680080.397973854</v>
      </c>
      <c r="D23" s="90">
        <v>114.597788240361</v>
      </c>
      <c r="E23" s="75" t="s">
        <v>115</v>
      </c>
      <c r="F23" s="118"/>
      <c r="G23" s="66"/>
      <c r="H23" s="66"/>
    </row>
    <row r="24" spans="1:8" ht="15.75">
      <c r="A24" s="74" t="s">
        <v>116</v>
      </c>
      <c r="B24" s="89">
        <v>7273111.523184783</v>
      </c>
      <c r="C24" s="89">
        <v>6372466.223586978</v>
      </c>
      <c r="D24" s="90">
        <v>105.7229652791265</v>
      </c>
      <c r="E24" s="75" t="s">
        <v>117</v>
      </c>
      <c r="F24" s="118"/>
      <c r="G24" s="66"/>
      <c r="H24" s="66"/>
    </row>
    <row r="25" spans="1:38" s="79" customFormat="1" ht="15.75">
      <c r="A25" s="67" t="s">
        <v>79</v>
      </c>
      <c r="B25" s="89">
        <f>B26+B27</f>
        <v>30216514.025149815</v>
      </c>
      <c r="C25" s="89">
        <f>C26+C27</f>
        <v>29397583.845916606</v>
      </c>
      <c r="D25" s="90">
        <v>110.05359415790312</v>
      </c>
      <c r="E25" s="78" t="s">
        <v>80</v>
      </c>
      <c r="F25" s="118"/>
      <c r="G25" s="66"/>
      <c r="H25" s="66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</row>
    <row r="26" spans="1:38" s="80" customFormat="1" ht="15.75">
      <c r="A26" s="74" t="s">
        <v>114</v>
      </c>
      <c r="B26" s="89">
        <v>24517968.03273677</v>
      </c>
      <c r="C26" s="89">
        <v>24417929.628439303</v>
      </c>
      <c r="D26" s="90">
        <v>109.48644670668195</v>
      </c>
      <c r="E26" s="75" t="s">
        <v>115</v>
      </c>
      <c r="F26" s="118"/>
      <c r="G26" s="66"/>
      <c r="H26" s="66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</row>
    <row r="27" spans="1:38" s="79" customFormat="1" ht="15.75">
      <c r="A27" s="74" t="s">
        <v>116</v>
      </c>
      <c r="B27" s="89">
        <v>5698545.992413045</v>
      </c>
      <c r="C27" s="89">
        <v>4979654.217477305</v>
      </c>
      <c r="D27" s="90">
        <v>112.92188640437237</v>
      </c>
      <c r="E27" s="75" t="s">
        <v>117</v>
      </c>
      <c r="F27" s="118"/>
      <c r="G27" s="66"/>
      <c r="H27" s="66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</row>
    <row r="28" spans="1:38" s="82" customFormat="1" ht="16.5" thickBot="1">
      <c r="A28" s="115" t="s">
        <v>61</v>
      </c>
      <c r="B28" s="128">
        <f>(B7+B15+B21)-0.3</f>
        <v>64323496.474073224</v>
      </c>
      <c r="C28" s="128">
        <f>(C7+C15+C21)-0.2</f>
        <v>60846671.07383594</v>
      </c>
      <c r="D28" s="116">
        <v>104.31443291959297</v>
      </c>
      <c r="E28" s="111" t="s">
        <v>62</v>
      </c>
      <c r="F28" s="120"/>
      <c r="G28" s="66"/>
      <c r="H28" s="66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81"/>
      <c r="T28" s="81"/>
      <c r="U28" s="81"/>
      <c r="V28" s="81"/>
      <c r="W28" s="81"/>
      <c r="X28" s="81"/>
      <c r="Y28" s="81"/>
      <c r="Z28" s="81"/>
      <c r="AA28" s="81"/>
      <c r="AB28" s="81"/>
      <c r="AC28" s="81"/>
      <c r="AD28" s="81"/>
      <c r="AE28" s="81"/>
      <c r="AF28" s="81"/>
      <c r="AG28" s="81"/>
      <c r="AH28" s="81"/>
      <c r="AI28" s="81"/>
      <c r="AJ28" s="81"/>
      <c r="AK28" s="81"/>
      <c r="AL28" s="81"/>
    </row>
    <row r="29" spans="1:6" ht="15.75">
      <c r="A29" s="54"/>
      <c r="B29" s="121"/>
      <c r="C29" s="121"/>
      <c r="D29" s="122"/>
      <c r="E29" s="54"/>
      <c r="F29" s="54"/>
    </row>
    <row r="30" spans="1:6" ht="15.75">
      <c r="A30" s="140" t="s">
        <v>81</v>
      </c>
      <c r="B30" s="140"/>
      <c r="C30" s="140"/>
      <c r="D30" s="140"/>
      <c r="E30" s="140"/>
      <c r="F30" s="140"/>
    </row>
    <row r="31" spans="1:6" ht="15.75">
      <c r="A31" s="140" t="s">
        <v>82</v>
      </c>
      <c r="B31" s="140"/>
      <c r="C31" s="140"/>
      <c r="D31" s="140"/>
      <c r="E31" s="140"/>
      <c r="F31" s="140"/>
    </row>
    <row r="32" spans="2:4" ht="15.75">
      <c r="B32" s="83"/>
      <c r="C32" s="83"/>
      <c r="D32" s="84"/>
    </row>
    <row r="33" ht="15.75">
      <c r="D33" s="84"/>
    </row>
    <row r="34" spans="2:3" ht="15.75">
      <c r="B34" s="83"/>
      <c r="C34" s="83"/>
    </row>
  </sheetData>
  <sheetProtection/>
  <mergeCells count="2">
    <mergeCell ref="A30:F30"/>
    <mergeCell ref="A31:F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2019-12-12T09:27:52Z</cp:lastPrinted>
  <dcterms:created xsi:type="dcterms:W3CDTF">2015-06-11T13:08:02Z</dcterms:created>
  <dcterms:modified xsi:type="dcterms:W3CDTF">2019-12-16T09:30:05Z</dcterms:modified>
  <cp:category/>
  <cp:version/>
  <cp:contentType/>
  <cp:contentStatus/>
</cp:coreProperties>
</file>