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es-util-1" sheetId="1" r:id="rId1"/>
    <sheet name="vp-2" sheetId="2" r:id="rId2"/>
    <sheet name="ci-3" sheetId="3" r:id="rId3"/>
    <sheet name="vab-4" sheetId="4" r:id="rId4"/>
    <sheet name="cf-5" sheetId="5" r:id="rId5"/>
    <sheet name="fbcf-6" sheetId="6" r:id="rId6"/>
  </sheets>
  <externalReferences>
    <externalReference r:id="rId9"/>
    <externalReference r:id="rId10"/>
    <externalReference r:id="rId11"/>
  </externalReferences>
  <definedNames>
    <definedName name="ccc">'[1]Indece 96'!#REF!</definedName>
    <definedName name="cof">'[1]Indece 96'!#REF!</definedName>
    <definedName name="iip1">#REF!</definedName>
    <definedName name="iip2">#REF!</definedName>
    <definedName name="iip3">#REF!</definedName>
    <definedName name="k_1">'[1]Indece 96'!#REF!</definedName>
    <definedName name="k_2">'[1]Indece 96'!#REF!</definedName>
    <definedName name="k_3">'[1]Indece 96'!#REF!</definedName>
    <definedName name="kor10">#REF!</definedName>
    <definedName name="kor9">#REF!</definedName>
    <definedName name="VSrom1">'[1]Indece 96'!#REF!</definedName>
  </definedNames>
  <calcPr fullCalcOnLoad="1"/>
</workbook>
</file>

<file path=xl/sharedStrings.xml><?xml version="1.0" encoding="utf-8"?>
<sst xmlns="http://schemas.openxmlformats.org/spreadsheetml/2006/main" count="282" uniqueCount="121">
  <si>
    <t>RESURSELE ŞI UTILIZĂRILE PRODUSULUI INTERN BRUT</t>
  </si>
  <si>
    <t>ПРОИЗВОДСТВО И ИСПОЛЬЗОВАНИЕ ВАЛОВОГО ВНУТРЕННЕГО ПРОДУКТА</t>
  </si>
  <si>
    <t>mii lei</t>
  </si>
  <si>
    <t>тыс. лей</t>
  </si>
  <si>
    <t>semestrul I</t>
  </si>
  <si>
    <t>inclusiv trimestrul II</t>
  </si>
  <si>
    <t>I полугодие</t>
  </si>
  <si>
    <t>в том числе II квартал</t>
  </si>
  <si>
    <t>preţuri curente</t>
  </si>
  <si>
    <t>текущие цены</t>
  </si>
  <si>
    <t>сопоставимые цены</t>
  </si>
  <si>
    <t>RESURSE</t>
  </si>
  <si>
    <t>РЕСУРСЫ</t>
  </si>
  <si>
    <t>Volumul producţiei</t>
  </si>
  <si>
    <t>Валовой выпуск</t>
  </si>
  <si>
    <t>Consumul intermediar</t>
  </si>
  <si>
    <t>Промежуточное потребление</t>
  </si>
  <si>
    <t>Valoarea adăugată brută</t>
  </si>
  <si>
    <t>Валовая добавленная стоимость</t>
  </si>
  <si>
    <t>PRODUSUL INTERN BRUT</t>
  </si>
  <si>
    <t>ВАЛОВОЙ ВНУТРЕННИЙ ПРОДУКТ</t>
  </si>
  <si>
    <t>UTILIZĂRI</t>
  </si>
  <si>
    <t>ИСПОЛЬЗОВАНИЕ</t>
  </si>
  <si>
    <t>Consumul final al gospodăriilor populaţiei</t>
  </si>
  <si>
    <t>Конечное потребление домашних хозяйств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</si>
  <si>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</si>
  <si>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</si>
  <si>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</si>
  <si>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</si>
  <si>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</si>
  <si>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</si>
  <si>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</si>
  <si>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VOLUMUL PRODUCŢIEI</t>
  </si>
  <si>
    <t>ВАЛОВОЙ ВЫПУСК</t>
  </si>
  <si>
    <t>Activităţi economice</t>
  </si>
  <si>
    <t>Виды экономической деятельности</t>
  </si>
  <si>
    <t>Bunuri - total</t>
  </si>
  <si>
    <t>Товары - всего</t>
  </si>
  <si>
    <t>Agricultura, economia vînatului, silvicultura şi pescuitul</t>
  </si>
  <si>
    <t>Сельское хозяйство, охота, лесоводство и рыболовство</t>
  </si>
  <si>
    <t>Industria - total</t>
  </si>
  <si>
    <t>Промышленность - всего</t>
  </si>
  <si>
    <t>Industria extractivă</t>
  </si>
  <si>
    <t>Горнодобывающая промышленность</t>
  </si>
  <si>
    <t>Industria prelucrătoare</t>
  </si>
  <si>
    <t>Обрабатывающая промышленность</t>
  </si>
  <si>
    <t>Energie electrică şi termică, gaze şi apă</t>
  </si>
  <si>
    <t>Электро- и теплоэнергия, газ и водоснабжение</t>
  </si>
  <si>
    <t>Servicii - total</t>
  </si>
  <si>
    <t>Услуги - всего</t>
  </si>
  <si>
    <t>Construcţii</t>
  </si>
  <si>
    <t>Строительство</t>
  </si>
  <si>
    <t>Comerţ cu ridicata şi cu amănuntul; repararea autovehiculelor, motocicletelor, a bunurilor casnice şi personale</t>
  </si>
  <si>
    <t>Оптовая и розничная торговля; ремонт автомобилей, мотоциклов, бытовых товаров и предметов личного пользования</t>
  </si>
  <si>
    <t>Transporturi şi comunicaţii</t>
  </si>
  <si>
    <t>Транспорт и связь</t>
  </si>
  <si>
    <t>Прочие услуги</t>
  </si>
  <si>
    <t>Bunuri şi servicii - total</t>
  </si>
  <si>
    <t>Товары и услуги - всего</t>
  </si>
  <si>
    <t>CONSUMUL INTERMEDIAR</t>
  </si>
  <si>
    <t>ПРОМЕЖУТОЧНОЕ ПОТРЕБЛЕНИЕ</t>
  </si>
  <si>
    <t>Serviciile intermediarilor financiari indirect măsurate</t>
  </si>
  <si>
    <t>Услуги финансового посредничества, измеряемые косвенным образом</t>
  </si>
  <si>
    <t>VALOAREA ADĂUGATĂ BRUTĂ</t>
  </si>
  <si>
    <t>ВАЛОВАЯ ДОБАВЛЕННАЯ СТОИМОСТЬ</t>
  </si>
  <si>
    <t>КОНЕЧНОЕ ПОТРЕБЛЕНИЕ ДОМАШНИХ ХОЗЯЙСТВ</t>
  </si>
  <si>
    <t>Cheltuielile gospodăriilor populaţiei la procurarea bunurilor pentru consumul final</t>
  </si>
  <si>
    <t>Расходы домашних хозяйств на приобретение товаров для конечного потребления</t>
  </si>
  <si>
    <t>Cheltuielile pentru procurarea serviciilor din contul bugetului individual</t>
  </si>
  <si>
    <t>Расходы на приобрeтение услуг за счет личного бюджета</t>
  </si>
  <si>
    <t>Consumul final de bunuri şi servicii în formă naturală</t>
  </si>
  <si>
    <t>Конечное потребление товаров и услуг в натуральной форме</t>
  </si>
  <si>
    <t>Cheltuieli pentru consumul final al gospodăriilor populaţiei pe teritoriul economic  al republicii - total</t>
  </si>
  <si>
    <t>Расходы на конечное потребление домашних хозяйств на экономической территории республики - всего</t>
  </si>
  <si>
    <t xml:space="preserve">Procurarea mărfurilor şi serviciilor de către rezidenţi peste hotare </t>
  </si>
  <si>
    <t>Покупки товаров и услуг резидентами за границей</t>
  </si>
  <si>
    <t xml:space="preserve">Consumul final al gospodăriilor populaţiei - total </t>
  </si>
  <si>
    <t>Kонечное потребление домашних хозяйств - всего</t>
  </si>
  <si>
    <t>FORMAREA BRUTĂ DE CAPITAL FIX</t>
  </si>
  <si>
    <t>ВАЛОВОЕ НАКОПЛЕНИЕ ОСНОВНОГО КАПИТАЛА</t>
  </si>
  <si>
    <t>Investiţii capitale (fără cheltuieli ce nu majorează valoarea capitalului fix şi a procurării inventarului de valoare mică prevăzute în devize de construcţii)</t>
  </si>
  <si>
    <t>Капитальные вложения (без затрат, не увеличивающих стоимость основных фондов и приобретения малоценного инвентаря, предусмотренных в сметах на строительство)</t>
  </si>
  <si>
    <t>Sporul valorii capitalului fix în vite</t>
  </si>
  <si>
    <t>Прирост основного капитала в скоте</t>
  </si>
  <si>
    <t>Cheltuieli pentru reparaţii capitale ale mijloacelor fixe</t>
  </si>
  <si>
    <t>Затраты на капитальный ремонт основных средств</t>
  </si>
  <si>
    <t>Variaţia de stocuri a utilajului nemontat</t>
  </si>
  <si>
    <t>Изменение запасов неустановленного оборудования</t>
  </si>
  <si>
    <t>Procurarea utilajului şi inventarului de către instituţiile bugetare</t>
  </si>
  <si>
    <t>Приобретение оборудования и инвентаря бюджетными организациями</t>
  </si>
  <si>
    <t>Procurarea cărţilor pentru biblioteci</t>
  </si>
  <si>
    <t>Приобретение книг для библиотек</t>
  </si>
  <si>
    <t>Cheltueli pentru elaborarea şi procurarea programelor şi a bazelor de date</t>
  </si>
  <si>
    <t>Затраты на создание и приобретение программного обеспечения и баз данных</t>
  </si>
  <si>
    <t>Procurarea originalelor operelor literare şi artistice</t>
  </si>
  <si>
    <t>Приобретение оригиналов литературных и художественных произведений</t>
  </si>
  <si>
    <t>Formarea  brută de capital fix - total</t>
  </si>
  <si>
    <t>Валовое накопление основного капитала - всего</t>
  </si>
  <si>
    <t>preţuri comparabile*</t>
  </si>
  <si>
    <t>* preţurile anului precedent</t>
  </si>
  <si>
    <t xml:space="preserve">  цены предыдущего года</t>
  </si>
  <si>
    <t>Impozite nete pe produse</t>
  </si>
  <si>
    <t>Чистые налоги на продукты</t>
  </si>
  <si>
    <t>Consumul final al administraţiei publice şi instituţiilor fără scop lucrativ în serviciul gospodăriilor populaţiei</t>
  </si>
  <si>
    <t>Exportul net de bunuri şi servicii</t>
  </si>
  <si>
    <t>exportul de bunuri şi servicii</t>
  </si>
  <si>
    <t>importul de bunuri şi servicii (-)</t>
  </si>
  <si>
    <t>Чистый экспорт товаров и услуг</t>
  </si>
  <si>
    <t>экспорт товаров и услуг</t>
  </si>
  <si>
    <t>импорт товаров и услуг (-)</t>
  </si>
  <si>
    <t>2009/2008</t>
  </si>
  <si>
    <t>CONSUMUL FINAL AL GOSPODĂRIILOR POPULAŢIEI</t>
  </si>
  <si>
    <t>Cheltueli pentru lucrări de prospecţiuni geologice</t>
  </si>
  <si>
    <t>Затраты на геологоразведочные работы</t>
  </si>
  <si>
    <t>de 6,2 ori</t>
  </si>
  <si>
    <t>de 2,9 ori</t>
  </si>
  <si>
    <t>индексы физичес-кого объема
%</t>
  </si>
  <si>
    <t>Procurarea mărfurilor şi serviciilor de către nerezidenţi pe teritoriul economic al ţării</t>
  </si>
  <si>
    <t>Покупки товаров и услуг нерезидентами на экономической территории страны</t>
  </si>
  <si>
    <t>Alte activităţi de servicii</t>
  </si>
  <si>
    <t>indici de volum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</si>
</sst>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0.0000E+00"/>
    <numFmt numFmtId="197" formatCode="0.00000E+00"/>
    <numFmt numFmtId="198" formatCode="0.000E+00"/>
    <numFmt numFmtId="199" formatCode="0.0E+00"/>
    <numFmt numFmtId="200" formatCode="0E+00"/>
    <numFmt numFmtId="201" formatCode="0.000000E+00"/>
    <numFmt numFmtId="202" formatCode="0.0000000E+00"/>
    <numFmt numFmtId="203" formatCode="0.0000000"/>
    <numFmt numFmtId="204" formatCode="0\.0"/>
    <numFmt numFmtId="205" formatCode="0.0%"/>
    <numFmt numFmtId="206" formatCode="0.000%"/>
    <numFmt numFmtId="207" formatCode="0.00000000"/>
    <numFmt numFmtId="208" formatCode="\-0"/>
    <numFmt numFmtId="209" formatCode="\-0.0"/>
    <numFmt numFmtId="210" formatCode="0.000000000"/>
    <numFmt numFmtId="211" formatCode="0.0000000000"/>
    <numFmt numFmtId="212" formatCode="_-* #,##0.0\ _F_-;\-* #,##0.0\ _F_-;_-* &quot;-&quot;\ _F_-;_-@_-"/>
    <numFmt numFmtId="213" formatCode="_-* #,##0.00\ _F_-;\-* #,##0.00\ _F_-;_-* &quot;-&quot;\ _F_-;_-@_-"/>
    <numFmt numFmtId="214" formatCode="#,##0.0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yr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 horizontal="center" wrapText="1"/>
      <protection hidden="1"/>
    </xf>
    <xf numFmtId="0" fontId="0" fillId="0" borderId="6" xfId="0" applyFont="1" applyFill="1" applyBorder="1" applyAlignment="1" applyProtection="1">
      <alignment horizontal="center" wrapText="1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9" xfId="0" applyFont="1" applyFill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10" fillId="0" borderId="14" xfId="0" applyFont="1" applyFill="1" applyBorder="1" applyAlignment="1" applyProtection="1">
      <alignment/>
      <protection hidden="1"/>
    </xf>
    <xf numFmtId="0" fontId="7" fillId="0" borderId="6" xfId="0" applyFont="1" applyFill="1" applyBorder="1" applyAlignment="1" applyProtection="1">
      <alignment/>
      <protection hidden="1"/>
    </xf>
    <xf numFmtId="0" fontId="7" fillId="0" borderId="5" xfId="0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5" fillId="0" borderId="3" xfId="0" applyFont="1" applyFill="1" applyBorder="1" applyAlignment="1" applyProtection="1">
      <alignment horizontal="left" indent="1"/>
      <protection hidden="1"/>
    </xf>
    <xf numFmtId="3" fontId="15" fillId="0" borderId="7" xfId="0" applyNumberFormat="1" applyFont="1" applyFill="1" applyBorder="1" applyAlignment="1" applyProtection="1">
      <alignment/>
      <protection hidden="1"/>
    </xf>
    <xf numFmtId="185" fontId="15" fillId="0" borderId="7" xfId="0" applyNumberFormat="1" applyFont="1" applyFill="1" applyBorder="1" applyAlignment="1" applyProtection="1">
      <alignment/>
      <protection hidden="1"/>
    </xf>
    <xf numFmtId="185" fontId="15" fillId="0" borderId="16" xfId="0" applyNumberFormat="1" applyFont="1" applyFill="1" applyBorder="1" applyAlignment="1" applyProtection="1">
      <alignment/>
      <protection hidden="1"/>
    </xf>
    <xf numFmtId="0" fontId="7" fillId="0" borderId="4" xfId="0" applyFont="1" applyFill="1" applyBorder="1" applyAlignment="1" applyProtection="1">
      <alignment horizontal="left" indent="1"/>
      <protection hidden="1"/>
    </xf>
    <xf numFmtId="0" fontId="10" fillId="0" borderId="17" xfId="0" applyFont="1" applyFill="1" applyBorder="1" applyAlignment="1" applyProtection="1">
      <alignment/>
      <protection hidden="1"/>
    </xf>
    <xf numFmtId="3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0" applyNumberFormat="1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0" fillId="0" borderId="3" xfId="0" applyFont="1" applyFill="1" applyBorder="1" applyAlignment="1" applyProtection="1">
      <alignment/>
      <protection hidden="1"/>
    </xf>
    <xf numFmtId="0" fontId="15" fillId="0" borderId="7" xfId="0" applyFont="1" applyFill="1" applyBorder="1" applyAlignment="1" applyProtection="1">
      <alignment/>
      <protection hidden="1"/>
    </xf>
    <xf numFmtId="0" fontId="15" fillId="0" borderId="16" xfId="0" applyFont="1" applyFill="1" applyBorder="1" applyAlignment="1" applyProtection="1">
      <alignment/>
      <protection hidden="1"/>
    </xf>
    <xf numFmtId="0" fontId="9" fillId="0" borderId="4" xfId="0" applyFont="1" applyFill="1" applyBorder="1" applyAlignment="1" applyProtection="1">
      <alignment/>
      <protection hidden="1"/>
    </xf>
    <xf numFmtId="0" fontId="15" fillId="0" borderId="3" xfId="0" applyFont="1" applyFill="1" applyBorder="1" applyAlignment="1" applyProtection="1">
      <alignment horizontal="left" wrapText="1" indent="1"/>
      <protection hidden="1"/>
    </xf>
    <xf numFmtId="0" fontId="7" fillId="0" borderId="4" xfId="0" applyFont="1" applyFill="1" applyBorder="1" applyAlignment="1" applyProtection="1">
      <alignment horizontal="left" wrapText="1" indent="1"/>
      <protection hidden="1"/>
    </xf>
    <xf numFmtId="0" fontId="15" fillId="0" borderId="3" xfId="0" applyFont="1" applyFill="1" applyBorder="1" applyAlignment="1" applyProtection="1">
      <alignment horizontal="left" indent="2"/>
      <protection hidden="1"/>
    </xf>
    <xf numFmtId="0" fontId="7" fillId="0" borderId="4" xfId="0" applyFont="1" applyFill="1" applyBorder="1" applyAlignment="1" applyProtection="1">
      <alignment horizontal="left" wrapText="1" indent="2"/>
      <protection hidden="1"/>
    </xf>
    <xf numFmtId="0" fontId="7" fillId="0" borderId="4" xfId="0" applyFont="1" applyFill="1" applyBorder="1" applyAlignment="1" applyProtection="1">
      <alignment horizontal="left" indent="2"/>
      <protection hidden="1"/>
    </xf>
    <xf numFmtId="0" fontId="15" fillId="0" borderId="3" xfId="19" applyFont="1" applyFill="1" applyBorder="1" applyAlignment="1" applyProtection="1">
      <alignment horizontal="left" indent="1"/>
      <protection hidden="1"/>
    </xf>
    <xf numFmtId="0" fontId="15" fillId="0" borderId="4" xfId="19" applyFont="1" applyFill="1" applyBorder="1" applyAlignment="1" applyProtection="1">
      <alignment horizontal="left" indent="1"/>
      <protection hidden="1"/>
    </xf>
    <xf numFmtId="0" fontId="15" fillId="0" borderId="3" xfId="19" applyFont="1" applyFill="1" applyBorder="1" applyAlignment="1" applyProtection="1">
      <alignment horizontal="left" indent="2"/>
      <protection hidden="1"/>
    </xf>
    <xf numFmtId="0" fontId="15" fillId="0" borderId="4" xfId="19" applyFont="1" applyFill="1" applyBorder="1" applyAlignment="1" applyProtection="1">
      <alignment horizontal="left" indent="2"/>
      <protection hidden="1"/>
    </xf>
    <xf numFmtId="0" fontId="15" fillId="0" borderId="19" xfId="19" applyFont="1" applyFill="1" applyBorder="1" applyAlignment="1" applyProtection="1">
      <alignment horizontal="left" indent="2"/>
      <protection hidden="1"/>
    </xf>
    <xf numFmtId="3" fontId="15" fillId="0" borderId="20" xfId="0" applyNumberFormat="1" applyFont="1" applyFill="1" applyBorder="1" applyAlignment="1" applyProtection="1">
      <alignment/>
      <protection hidden="1"/>
    </xf>
    <xf numFmtId="185" fontId="15" fillId="0" borderId="20" xfId="0" applyNumberFormat="1" applyFont="1" applyFill="1" applyBorder="1" applyAlignment="1" applyProtection="1">
      <alignment/>
      <protection hidden="1"/>
    </xf>
    <xf numFmtId="185" fontId="15" fillId="0" borderId="21" xfId="0" applyNumberFormat="1" applyFont="1" applyFill="1" applyBorder="1" applyAlignment="1" applyProtection="1">
      <alignment/>
      <protection hidden="1"/>
    </xf>
    <xf numFmtId="0" fontId="15" fillId="0" borderId="22" xfId="19" applyFont="1" applyFill="1" applyBorder="1" applyAlignment="1" applyProtection="1">
      <alignment horizontal="left" indent="2"/>
      <protection hidden="1"/>
    </xf>
    <xf numFmtId="0" fontId="0" fillId="0" borderId="0" xfId="18" applyFont="1" applyFill="1" applyProtection="1">
      <alignment/>
      <protection hidden="1"/>
    </xf>
    <xf numFmtId="0" fontId="0" fillId="0" borderId="0" xfId="20" applyFont="1" applyFill="1" applyBorder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3" fontId="9" fillId="0" borderId="6" xfId="0" applyNumberFormat="1" applyFont="1" applyFill="1" applyBorder="1" applyAlignment="1" applyProtection="1">
      <alignment/>
      <protection hidden="1"/>
    </xf>
    <xf numFmtId="185" fontId="9" fillId="0" borderId="6" xfId="0" applyNumberFormat="1" applyFont="1" applyFill="1" applyBorder="1" applyAlignment="1" applyProtection="1">
      <alignment/>
      <protection hidden="1"/>
    </xf>
    <xf numFmtId="185" fontId="9" fillId="0" borderId="5" xfId="0" applyNumberFormat="1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7" fillId="0" borderId="3" xfId="0" applyFont="1" applyFill="1" applyBorder="1" applyAlignment="1" applyProtection="1">
      <alignment horizontal="left" wrapText="1" indent="1"/>
      <protection hidden="1"/>
    </xf>
    <xf numFmtId="3" fontId="7" fillId="0" borderId="7" xfId="0" applyNumberFormat="1" applyFont="1" applyFill="1" applyBorder="1" applyAlignment="1" applyProtection="1">
      <alignment/>
      <protection hidden="1"/>
    </xf>
    <xf numFmtId="185" fontId="7" fillId="0" borderId="7" xfId="0" applyNumberFormat="1" applyFont="1" applyFill="1" applyBorder="1" applyAlignment="1" applyProtection="1">
      <alignment/>
      <protection hidden="1"/>
    </xf>
    <xf numFmtId="185" fontId="7" fillId="0" borderId="16" xfId="0" applyNumberFormat="1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 horizontal="left" wrapText="1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8" fillId="0" borderId="4" xfId="0" applyFont="1" applyFill="1" applyBorder="1" applyAlignment="1" applyProtection="1">
      <alignment horizontal="left" indent="1"/>
      <protection hidden="1"/>
    </xf>
    <xf numFmtId="0" fontId="7" fillId="0" borderId="3" xfId="0" applyFont="1" applyFill="1" applyBorder="1" applyAlignment="1" applyProtection="1">
      <alignment horizontal="left" indent="2"/>
      <protection hidden="1"/>
    </xf>
    <xf numFmtId="0" fontId="8" fillId="0" borderId="4" xfId="0" applyFont="1" applyFill="1" applyBorder="1" applyAlignment="1" applyProtection="1">
      <alignment horizontal="left" indent="2"/>
      <protection hidden="1"/>
    </xf>
    <xf numFmtId="0" fontId="7" fillId="0" borderId="3" xfId="0" applyFont="1" applyFill="1" applyBorder="1" applyAlignment="1" applyProtection="1">
      <alignment horizontal="left" wrapText="1" indent="2"/>
      <protection hidden="1"/>
    </xf>
    <xf numFmtId="0" fontId="8" fillId="0" borderId="4" xfId="0" applyFont="1" applyFill="1" applyBorder="1" applyAlignment="1" applyProtection="1">
      <alignment horizontal="left" wrapText="1" indent="2"/>
      <protection hidden="1"/>
    </xf>
    <xf numFmtId="0" fontId="9" fillId="0" borderId="3" xfId="0" applyFont="1" applyFill="1" applyBorder="1" applyAlignment="1" applyProtection="1">
      <alignment horizontal="left"/>
      <protection hidden="1"/>
    </xf>
    <xf numFmtId="3" fontId="9" fillId="0" borderId="7" xfId="0" applyNumberFormat="1" applyFont="1" applyFill="1" applyBorder="1" applyAlignment="1" applyProtection="1">
      <alignment/>
      <protection hidden="1"/>
    </xf>
    <xf numFmtId="185" fontId="9" fillId="0" borderId="7" xfId="0" applyNumberFormat="1" applyFont="1" applyFill="1" applyBorder="1" applyAlignment="1" applyProtection="1">
      <alignment/>
      <protection hidden="1"/>
    </xf>
    <xf numFmtId="185" fontId="9" fillId="0" borderId="16" xfId="0" applyNumberFormat="1" applyFont="1" applyFill="1" applyBorder="1" applyAlignment="1" applyProtection="1">
      <alignment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7" fillId="0" borderId="23" xfId="0" applyFont="1" applyFill="1" applyBorder="1" applyAlignment="1" applyProtection="1">
      <alignment horizontal="left" indent="1"/>
      <protection hidden="1"/>
    </xf>
    <xf numFmtId="3" fontId="7" fillId="0" borderId="16" xfId="0" applyNumberFormat="1" applyFont="1" applyFill="1" applyBorder="1" applyAlignment="1" applyProtection="1">
      <alignment/>
      <protection hidden="1"/>
    </xf>
    <xf numFmtId="0" fontId="10" fillId="0" borderId="24" xfId="0" applyFont="1" applyFill="1" applyBorder="1" applyAlignment="1" applyProtection="1">
      <alignment/>
      <protection hidden="1"/>
    </xf>
    <xf numFmtId="3" fontId="9" fillId="0" borderId="20" xfId="0" applyNumberFormat="1" applyFont="1" applyFill="1" applyBorder="1" applyAlignment="1" applyProtection="1">
      <alignment/>
      <protection hidden="1"/>
    </xf>
    <xf numFmtId="185" fontId="9" fillId="0" borderId="20" xfId="0" applyNumberFormat="1" applyFont="1" applyFill="1" applyBorder="1" applyAlignment="1" applyProtection="1">
      <alignment/>
      <protection hidden="1"/>
    </xf>
    <xf numFmtId="185" fontId="9" fillId="0" borderId="21" xfId="0" applyNumberFormat="1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7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 horizontal="left" wrapText="1"/>
      <protection hidden="1"/>
    </xf>
    <xf numFmtId="0" fontId="5" fillId="0" borderId="25" xfId="0" applyFont="1" applyFill="1" applyBorder="1" applyAlignment="1" applyProtection="1">
      <alignment horizontal="left" wrapText="1"/>
      <protection hidden="1"/>
    </xf>
    <xf numFmtId="0" fontId="10" fillId="0" borderId="19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5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left" wrapText="1" indent="1"/>
      <protection hidden="1"/>
    </xf>
    <xf numFmtId="3" fontId="7" fillId="0" borderId="7" xfId="0" applyNumberFormat="1" applyFont="1" applyFill="1" applyBorder="1" applyAlignment="1" applyProtection="1">
      <alignment/>
      <protection hidden="1"/>
    </xf>
    <xf numFmtId="185" fontId="7" fillId="0" borderId="7" xfId="0" applyNumberFormat="1" applyFont="1" applyFill="1" applyBorder="1" applyAlignment="1" applyProtection="1">
      <alignment/>
      <protection hidden="1"/>
    </xf>
    <xf numFmtId="185" fontId="7" fillId="0" borderId="16" xfId="0" applyNumberFormat="1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 horizontal="left" wrapText="1" indent="1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8" fillId="0" borderId="4" xfId="0" applyFont="1" applyFill="1" applyBorder="1" applyAlignment="1" applyProtection="1">
      <alignment horizontal="left" indent="1"/>
      <protection hidden="1"/>
    </xf>
    <xf numFmtId="0" fontId="7" fillId="0" borderId="3" xfId="0" applyFont="1" applyFill="1" applyBorder="1" applyAlignment="1" applyProtection="1">
      <alignment horizontal="left" indent="2"/>
      <protection hidden="1"/>
    </xf>
    <xf numFmtId="0" fontId="8" fillId="0" borderId="4" xfId="0" applyFont="1" applyFill="1" applyBorder="1" applyAlignment="1" applyProtection="1">
      <alignment horizontal="left" indent="2"/>
      <protection hidden="1"/>
    </xf>
    <xf numFmtId="0" fontId="7" fillId="0" borderId="3" xfId="0" applyFont="1" applyFill="1" applyBorder="1" applyAlignment="1" applyProtection="1">
      <alignment horizontal="left" wrapText="1" indent="2"/>
      <protection hidden="1"/>
    </xf>
    <xf numFmtId="0" fontId="8" fillId="0" borderId="4" xfId="0" applyFont="1" applyFill="1" applyBorder="1" applyAlignment="1" applyProtection="1">
      <alignment horizontal="left" wrapText="1" indent="2"/>
      <protection hidden="1"/>
    </xf>
    <xf numFmtId="0" fontId="10" fillId="0" borderId="19" xfId="0" applyFont="1" applyFill="1" applyBorder="1" applyAlignment="1" applyProtection="1">
      <alignment horizontal="left" wrapText="1"/>
      <protection hidden="1"/>
    </xf>
    <xf numFmtId="0" fontId="9" fillId="0" borderId="26" xfId="0" applyFont="1" applyFill="1" applyBorder="1" applyAlignment="1" applyProtection="1">
      <alignment horizontal="left" wrapText="1"/>
      <protection hidden="1"/>
    </xf>
    <xf numFmtId="4" fontId="0" fillId="0" borderId="0" xfId="0" applyNumberFormat="1" applyFill="1" applyAlignment="1" applyProtection="1">
      <alignment/>
      <protection hidden="1"/>
    </xf>
    <xf numFmtId="3" fontId="6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 wrapText="1"/>
      <protection hidden="1"/>
    </xf>
    <xf numFmtId="0" fontId="0" fillId="0" borderId="4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11" fillId="0" borderId="23" xfId="21" applyFont="1" applyFill="1" applyBorder="1" applyAlignment="1" applyProtection="1">
      <alignment wrapText="1"/>
      <protection hidden="1"/>
    </xf>
    <xf numFmtId="3" fontId="7" fillId="0" borderId="0" xfId="0" applyNumberFormat="1" applyFont="1" applyFill="1" applyBorder="1" applyAlignment="1" applyProtection="1">
      <alignment/>
      <protection hidden="1"/>
    </xf>
    <xf numFmtId="3" fontId="7" fillId="0" borderId="27" xfId="0" applyNumberFormat="1" applyFont="1" applyFill="1" applyBorder="1" applyAlignment="1" applyProtection="1">
      <alignment/>
      <protection hidden="1"/>
    </xf>
    <xf numFmtId="185" fontId="7" fillId="0" borderId="6" xfId="0" applyNumberFormat="1" applyFont="1" applyFill="1" applyBorder="1" applyAlignment="1" applyProtection="1">
      <alignment/>
      <protection hidden="1"/>
    </xf>
    <xf numFmtId="0" fontId="8" fillId="0" borderId="25" xfId="21" applyFont="1" applyFill="1" applyBorder="1" applyAlignment="1" applyProtection="1">
      <alignment wrapText="1"/>
      <protection hidden="1"/>
    </xf>
    <xf numFmtId="0" fontId="12" fillId="0" borderId="23" xfId="21" applyFont="1" applyFill="1" applyBorder="1" applyAlignment="1" applyProtection="1">
      <alignment horizontal="left" wrapText="1"/>
      <protection hidden="1"/>
    </xf>
    <xf numFmtId="185" fontId="9" fillId="0" borderId="16" xfId="0" applyNumberFormat="1" applyFont="1" applyFill="1" applyBorder="1" applyAlignment="1" applyProtection="1">
      <alignment/>
      <protection hidden="1"/>
    </xf>
    <xf numFmtId="185" fontId="9" fillId="0" borderId="7" xfId="0" applyNumberFormat="1" applyFont="1" applyFill="1" applyBorder="1" applyAlignment="1" applyProtection="1">
      <alignment/>
      <protection hidden="1"/>
    </xf>
    <xf numFmtId="0" fontId="9" fillId="0" borderId="25" xfId="21" applyFont="1" applyFill="1" applyBorder="1" applyAlignment="1" applyProtection="1">
      <alignment wrapText="1"/>
      <protection hidden="1"/>
    </xf>
    <xf numFmtId="0" fontId="13" fillId="0" borderId="24" xfId="21" applyFont="1" applyFill="1" applyBorder="1" applyAlignment="1" applyProtection="1">
      <alignment wrapText="1"/>
      <protection hidden="1"/>
    </xf>
    <xf numFmtId="185" fontId="9" fillId="0" borderId="20" xfId="0" applyNumberFormat="1" applyFont="1" applyFill="1" applyBorder="1" applyAlignment="1" applyProtection="1">
      <alignment/>
      <protection hidden="1"/>
    </xf>
    <xf numFmtId="0" fontId="4" fillId="0" borderId="26" xfId="21" applyFont="1" applyFill="1" applyBorder="1" applyAlignment="1" applyProtection="1">
      <alignment wrapText="1"/>
      <protection hidden="1"/>
    </xf>
    <xf numFmtId="1" fontId="0" fillId="0" borderId="0" xfId="0" applyNumberFormat="1" applyFont="1" applyFill="1" applyAlignment="1" applyProtection="1">
      <alignment/>
      <protection hidden="1"/>
    </xf>
    <xf numFmtId="184" fontId="0" fillId="0" borderId="0" xfId="0" applyNumberFormat="1" applyFont="1" applyFill="1" applyAlignment="1" applyProtection="1">
      <alignment/>
      <protection hidden="1"/>
    </xf>
    <xf numFmtId="185" fontId="0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11" fillId="0" borderId="23" xfId="21" applyFont="1" applyBorder="1" applyAlignment="1" applyProtection="1">
      <alignment wrapText="1"/>
      <protection hidden="1"/>
    </xf>
    <xf numFmtId="3" fontId="7" fillId="0" borderId="7" xfId="0" applyNumberFormat="1" applyFont="1" applyBorder="1" applyAlignment="1" applyProtection="1">
      <alignment/>
      <protection hidden="1"/>
    </xf>
    <xf numFmtId="3" fontId="7" fillId="0" borderId="0" xfId="0" applyNumberFormat="1" applyFont="1" applyBorder="1" applyAlignment="1" applyProtection="1">
      <alignment/>
      <protection hidden="1"/>
    </xf>
    <xf numFmtId="185" fontId="7" fillId="0" borderId="7" xfId="0" applyNumberFormat="1" applyFont="1" applyBorder="1" applyAlignment="1" applyProtection="1">
      <alignment/>
      <protection hidden="1"/>
    </xf>
    <xf numFmtId="3" fontId="7" fillId="0" borderId="6" xfId="0" applyNumberFormat="1" applyFont="1" applyBorder="1" applyAlignment="1" applyProtection="1">
      <alignment/>
      <protection hidden="1"/>
    </xf>
    <xf numFmtId="185" fontId="7" fillId="0" borderId="6" xfId="0" applyNumberFormat="1" applyFont="1" applyBorder="1" applyAlignment="1" applyProtection="1">
      <alignment/>
      <protection hidden="1"/>
    </xf>
    <xf numFmtId="0" fontId="8" fillId="0" borderId="25" xfId="21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185" fontId="7" fillId="0" borderId="7" xfId="0" applyNumberFormat="1" applyFont="1" applyFill="1" applyBorder="1" applyAlignment="1" applyProtection="1">
      <alignment horizontal="right"/>
      <protection hidden="1"/>
    </xf>
    <xf numFmtId="185" fontId="7" fillId="0" borderId="7" xfId="0" applyNumberFormat="1" applyFont="1" applyBorder="1" applyAlignment="1" applyProtection="1">
      <alignment horizontal="right"/>
      <protection hidden="1"/>
    </xf>
    <xf numFmtId="1" fontId="7" fillId="0" borderId="0" xfId="0" applyNumberFormat="1" applyFont="1" applyAlignment="1" applyProtection="1">
      <alignment/>
      <protection hidden="1"/>
    </xf>
    <xf numFmtId="0" fontId="11" fillId="0" borderId="23" xfId="21" applyFont="1" applyBorder="1" applyAlignment="1" applyProtection="1">
      <alignment horizontal="left" wrapText="1"/>
      <protection hidden="1"/>
    </xf>
    <xf numFmtId="0" fontId="13" fillId="0" borderId="24" xfId="21" applyFont="1" applyBorder="1" applyAlignment="1" applyProtection="1">
      <alignment wrapText="1"/>
      <protection hidden="1"/>
    </xf>
    <xf numFmtId="3" fontId="9" fillId="0" borderId="20" xfId="0" applyNumberFormat="1" applyFont="1" applyBorder="1" applyAlignment="1" applyProtection="1">
      <alignment/>
      <protection hidden="1"/>
    </xf>
    <xf numFmtId="185" fontId="9" fillId="0" borderId="20" xfId="0" applyNumberFormat="1" applyFont="1" applyBorder="1" applyAlignment="1" applyProtection="1">
      <alignment/>
      <protection hidden="1"/>
    </xf>
    <xf numFmtId="3" fontId="9" fillId="0" borderId="28" xfId="0" applyNumberFormat="1" applyFont="1" applyBorder="1" applyAlignment="1" applyProtection="1">
      <alignment/>
      <protection hidden="1"/>
    </xf>
    <xf numFmtId="0" fontId="4" fillId="0" borderId="26" xfId="21" applyFont="1" applyBorder="1" applyAlignment="1" applyProtection="1">
      <alignment wrapText="1"/>
      <protection hidden="1"/>
    </xf>
    <xf numFmtId="18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 vertical="top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33" xfId="0" applyFont="1" applyFill="1" applyBorder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1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horizontal="center" vertical="top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/>
      <protection hidden="1"/>
    </xf>
    <xf numFmtId="0" fontId="6" fillId="0" borderId="31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 vertical="top"/>
      <protection hidden="1"/>
    </xf>
    <xf numFmtId="0" fontId="0" fillId="0" borderId="30" xfId="0" applyFont="1" applyFill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8" xfId="0" applyFont="1" applyBorder="1" applyAlignment="1" applyProtection="1">
      <alignment horizontal="center" vertical="top"/>
      <protection hidden="1"/>
    </xf>
    <xf numFmtId="0" fontId="0" fillId="0" borderId="30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Currency" xfId="16"/>
    <cellStyle name="Currency [0]" xfId="17"/>
    <cellStyle name="Обычный_Ramuri_04" xfId="18"/>
    <cellStyle name="Обычный_RES si UTIL" xfId="19"/>
    <cellStyle name="Обычный_Res si Utilizari-99-2000" xfId="20"/>
    <cellStyle name="Обычный_КTrim1-2004guv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7Z3ONJCP\PIButilizari\trimestrial\&#1050;&#1085;&#1080;&#1075;&#1072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I-2009\PIB_utilizat-I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B raport I-08-09"/>
      <sheetName val="PIB raport I-08-09 (2)"/>
      <sheetName val="Res-Util I trim 08-09"/>
      <sheetName val="VP I trim 08-09"/>
      <sheetName val="CI I trim 08-09"/>
      <sheetName val="VAB I trim 08-09"/>
      <sheetName val="Gosp I 08-09"/>
      <sheetName val="FBCF I 08-09"/>
    </sheetNames>
    <sheetDataSet>
      <sheetData sheetId="2">
        <row r="13">
          <cell r="B13">
            <v>2154112</v>
          </cell>
          <cell r="C13">
            <v>1993300</v>
          </cell>
          <cell r="D13">
            <v>1981813</v>
          </cell>
        </row>
        <row r="17">
          <cell r="B17">
            <v>2933638</v>
          </cell>
          <cell r="C17">
            <v>3314078</v>
          </cell>
          <cell r="D17">
            <v>2831184</v>
          </cell>
        </row>
        <row r="20">
          <cell r="B20">
            <v>545698</v>
          </cell>
          <cell r="C20">
            <v>-479124</v>
          </cell>
          <cell r="D20">
            <v>-563563</v>
          </cell>
        </row>
        <row r="22">
          <cell r="B22">
            <v>6007616</v>
          </cell>
          <cell r="C22">
            <v>4624234</v>
          </cell>
          <cell r="D22">
            <v>5122834</v>
          </cell>
        </row>
        <row r="23">
          <cell r="B23">
            <v>13446060</v>
          </cell>
          <cell r="C23">
            <v>9505305</v>
          </cell>
          <cell r="D23">
            <v>9660899</v>
          </cell>
        </row>
      </sheetData>
      <sheetData sheetId="3">
        <row r="9">
          <cell r="B9">
            <v>1601270</v>
          </cell>
          <cell r="C9">
            <v>1577601</v>
          </cell>
          <cell r="D9">
            <v>1657468</v>
          </cell>
        </row>
        <row r="11">
          <cell r="B11">
            <v>129112</v>
          </cell>
          <cell r="C11">
            <v>68072</v>
          </cell>
          <cell r="D11">
            <v>59521</v>
          </cell>
        </row>
        <row r="12">
          <cell r="B12">
            <v>7251686</v>
          </cell>
          <cell r="C12">
            <v>6027440</v>
          </cell>
          <cell r="D12">
            <v>5243572</v>
          </cell>
        </row>
        <row r="13">
          <cell r="B13">
            <v>1394986</v>
          </cell>
          <cell r="C13">
            <v>1519984</v>
          </cell>
          <cell r="D13">
            <v>1348950</v>
          </cell>
        </row>
        <row r="15">
          <cell r="B15">
            <v>2837014</v>
          </cell>
          <cell r="C15">
            <v>1888942</v>
          </cell>
          <cell r="D15">
            <v>1943356</v>
          </cell>
        </row>
        <row r="16">
          <cell r="B16">
            <v>3433253</v>
          </cell>
          <cell r="C16">
            <v>3294779</v>
          </cell>
          <cell r="D16">
            <v>3298077</v>
          </cell>
        </row>
        <row r="17">
          <cell r="B17">
            <v>3821659</v>
          </cell>
          <cell r="C17">
            <v>3429807</v>
          </cell>
          <cell r="D17">
            <v>2927618</v>
          </cell>
        </row>
        <row r="18">
          <cell r="B18">
            <v>7373875</v>
          </cell>
          <cell r="C18">
            <v>8622359</v>
          </cell>
          <cell r="D18">
            <v>8035633</v>
          </cell>
        </row>
      </sheetData>
      <sheetData sheetId="4">
        <row r="9">
          <cell r="B9">
            <v>1166537</v>
          </cell>
          <cell r="C9">
            <v>937058</v>
          </cell>
          <cell r="D9">
            <v>1209811</v>
          </cell>
        </row>
        <row r="11">
          <cell r="B11">
            <v>62662</v>
          </cell>
          <cell r="C11">
            <v>33139</v>
          </cell>
          <cell r="D11">
            <v>28927</v>
          </cell>
        </row>
        <row r="12">
          <cell r="B12">
            <v>5627570</v>
          </cell>
          <cell r="C12">
            <v>4692329</v>
          </cell>
          <cell r="D12">
            <v>4076877</v>
          </cell>
        </row>
        <row r="13">
          <cell r="B13">
            <v>1003271</v>
          </cell>
          <cell r="C13">
            <v>1085196</v>
          </cell>
          <cell r="D13">
            <v>966524</v>
          </cell>
        </row>
        <row r="15">
          <cell r="B15">
            <v>2166975</v>
          </cell>
          <cell r="C15">
            <v>1440084</v>
          </cell>
          <cell r="D15">
            <v>1482781</v>
          </cell>
        </row>
        <row r="16">
          <cell r="B16">
            <v>1381873</v>
          </cell>
          <cell r="C16">
            <v>1335148</v>
          </cell>
          <cell r="D16">
            <v>1332423</v>
          </cell>
        </row>
        <row r="17">
          <cell r="B17">
            <v>2171298</v>
          </cell>
          <cell r="C17">
            <v>1847750</v>
          </cell>
          <cell r="D17">
            <v>1511541</v>
          </cell>
        </row>
        <row r="18">
          <cell r="B18">
            <v>3251507</v>
          </cell>
          <cell r="C18">
            <v>3813725</v>
          </cell>
          <cell r="D18">
            <v>3551951</v>
          </cell>
        </row>
        <row r="19">
          <cell r="B19">
            <v>361470</v>
          </cell>
          <cell r="C19">
            <v>264288</v>
          </cell>
          <cell r="D19">
            <v>409921</v>
          </cell>
        </row>
      </sheetData>
      <sheetData sheetId="6">
        <row r="8">
          <cell r="B8">
            <v>8506064</v>
          </cell>
          <cell r="C8">
            <v>7672610</v>
          </cell>
          <cell r="D8">
            <v>7676790</v>
          </cell>
        </row>
        <row r="9">
          <cell r="B9">
            <v>3333992</v>
          </cell>
          <cell r="C9">
            <v>3844662</v>
          </cell>
          <cell r="D9">
            <v>3267709</v>
          </cell>
        </row>
        <row r="10">
          <cell r="B10">
            <v>1513377</v>
          </cell>
          <cell r="C10">
            <v>1214314</v>
          </cell>
          <cell r="D10">
            <v>1123961</v>
          </cell>
        </row>
        <row r="12">
          <cell r="B12">
            <v>549370</v>
          </cell>
          <cell r="C12">
            <v>406163</v>
          </cell>
          <cell r="D12">
            <v>406163</v>
          </cell>
        </row>
        <row r="13">
          <cell r="B13">
            <v>387438</v>
          </cell>
          <cell r="C13">
            <v>299502</v>
          </cell>
          <cell r="D13">
            <v>344255</v>
          </cell>
        </row>
      </sheetData>
      <sheetData sheetId="7">
        <row r="8">
          <cell r="B8">
            <v>2766710</v>
          </cell>
          <cell r="C8">
            <v>1655994</v>
          </cell>
          <cell r="D8">
            <v>1587722</v>
          </cell>
        </row>
        <row r="9">
          <cell r="B9">
            <v>327</v>
          </cell>
          <cell r="C9">
            <v>18442</v>
          </cell>
          <cell r="D9">
            <v>19724</v>
          </cell>
        </row>
        <row r="10">
          <cell r="B10">
            <v>132932</v>
          </cell>
          <cell r="C10">
            <v>116819</v>
          </cell>
          <cell r="D10">
            <v>114077</v>
          </cell>
        </row>
        <row r="11">
          <cell r="B11">
            <v>143819</v>
          </cell>
          <cell r="C11">
            <v>161077</v>
          </cell>
          <cell r="D11">
            <v>144464</v>
          </cell>
        </row>
        <row r="12">
          <cell r="B12">
            <v>38158</v>
          </cell>
          <cell r="C12">
            <v>44599</v>
          </cell>
          <cell r="D12">
            <v>39999</v>
          </cell>
        </row>
        <row r="13">
          <cell r="B13">
            <v>2980</v>
          </cell>
          <cell r="C13">
            <v>1536</v>
          </cell>
          <cell r="D13">
            <v>1473</v>
          </cell>
        </row>
        <row r="14">
          <cell r="B14">
            <v>143034</v>
          </cell>
          <cell r="C14">
            <v>165919</v>
          </cell>
          <cell r="D14">
            <v>140415</v>
          </cell>
        </row>
        <row r="15">
          <cell r="B15">
            <v>18334</v>
          </cell>
          <cell r="C15">
            <v>15778</v>
          </cell>
          <cell r="D15">
            <v>16233</v>
          </cell>
        </row>
        <row r="16">
          <cell r="B16">
            <v>1253</v>
          </cell>
          <cell r="C16">
            <v>1273</v>
          </cell>
          <cell r="D16">
            <v>1221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tabSelected="1"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3.57421875" style="3" bestFit="1" customWidth="1"/>
    <col min="2" max="4" width="14.140625" style="3" bestFit="1" customWidth="1"/>
    <col min="5" max="5" width="9.28125" style="3" customWidth="1"/>
    <col min="6" max="6" width="13.421875" style="3" bestFit="1" customWidth="1"/>
    <col min="7" max="7" width="14.140625" style="3" bestFit="1" customWidth="1"/>
    <col min="8" max="8" width="13.57421875" style="3" bestFit="1" customWidth="1"/>
    <col min="9" max="9" width="9.7109375" style="3" bestFit="1" customWidth="1"/>
    <col min="10" max="10" width="42.7109375" style="3" bestFit="1" customWidth="1"/>
    <col min="11" max="16384" width="9.140625" style="3" customWidth="1"/>
  </cols>
  <sheetData>
    <row r="1" spans="1:10" s="1" customFormat="1" ht="2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" customFormat="1" ht="18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3.5" thickBot="1">
      <c r="A4" s="3" t="s">
        <v>2</v>
      </c>
      <c r="J4" s="4" t="s">
        <v>3</v>
      </c>
    </row>
    <row r="5" spans="1:10" ht="15">
      <c r="A5" s="5"/>
      <c r="B5" s="186" t="s">
        <v>4</v>
      </c>
      <c r="C5" s="187"/>
      <c r="D5" s="187"/>
      <c r="E5" s="188"/>
      <c r="F5" s="186" t="s">
        <v>5</v>
      </c>
      <c r="G5" s="187"/>
      <c r="H5" s="187"/>
      <c r="I5" s="188"/>
      <c r="J5" s="6"/>
    </row>
    <row r="6" spans="1:10" ht="12.75">
      <c r="A6" s="7"/>
      <c r="B6" s="189" t="s">
        <v>6</v>
      </c>
      <c r="C6" s="190"/>
      <c r="D6" s="190"/>
      <c r="E6" s="192"/>
      <c r="F6" s="189" t="s">
        <v>7</v>
      </c>
      <c r="G6" s="190"/>
      <c r="H6" s="190"/>
      <c r="I6" s="191"/>
      <c r="J6" s="8"/>
    </row>
    <row r="7" spans="1:10" ht="25.5">
      <c r="A7" s="7"/>
      <c r="B7" s="179" t="s">
        <v>8</v>
      </c>
      <c r="C7" s="180"/>
      <c r="D7" s="9" t="s">
        <v>98</v>
      </c>
      <c r="E7" s="10" t="s">
        <v>120</v>
      </c>
      <c r="F7" s="183" t="s">
        <v>8</v>
      </c>
      <c r="G7" s="184"/>
      <c r="H7" s="11" t="s">
        <v>98</v>
      </c>
      <c r="I7" s="10" t="s">
        <v>120</v>
      </c>
      <c r="J7" s="8"/>
    </row>
    <row r="8" spans="1:10" ht="63.75">
      <c r="A8" s="7"/>
      <c r="B8" s="181" t="s">
        <v>9</v>
      </c>
      <c r="C8" s="182"/>
      <c r="D8" s="12" t="s">
        <v>10</v>
      </c>
      <c r="E8" s="13" t="s">
        <v>116</v>
      </c>
      <c r="F8" s="185" t="s">
        <v>9</v>
      </c>
      <c r="G8" s="182"/>
      <c r="H8" s="12" t="s">
        <v>10</v>
      </c>
      <c r="I8" s="13" t="s">
        <v>116</v>
      </c>
      <c r="J8" s="8"/>
    </row>
    <row r="9" spans="1:10" ht="16.5" customHeight="1">
      <c r="A9" s="14"/>
      <c r="B9" s="15">
        <v>2008</v>
      </c>
      <c r="C9" s="15">
        <v>2009</v>
      </c>
      <c r="D9" s="16">
        <v>2009</v>
      </c>
      <c r="E9" s="17" t="s">
        <v>110</v>
      </c>
      <c r="F9" s="15">
        <v>2008</v>
      </c>
      <c r="G9" s="15">
        <v>2009</v>
      </c>
      <c r="H9" s="16">
        <v>2009</v>
      </c>
      <c r="I9" s="17" t="s">
        <v>110</v>
      </c>
      <c r="J9" s="18"/>
    </row>
    <row r="10" spans="1:10" s="23" customFormat="1" ht="30.75" customHeight="1">
      <c r="A10" s="19" t="s">
        <v>11</v>
      </c>
      <c r="B10" s="20"/>
      <c r="C10" s="20"/>
      <c r="D10" s="20"/>
      <c r="E10" s="20"/>
      <c r="F10" s="20"/>
      <c r="G10" s="20"/>
      <c r="H10" s="20"/>
      <c r="I10" s="21"/>
      <c r="J10" s="22" t="s">
        <v>12</v>
      </c>
    </row>
    <row r="11" spans="1:10" s="23" customFormat="1" ht="30.75" customHeight="1">
      <c r="A11" s="24" t="s">
        <v>13</v>
      </c>
      <c r="B11" s="25">
        <f>'vp-2'!B22</f>
        <v>63218238</v>
      </c>
      <c r="C11" s="25">
        <f>'vp-2'!C22</f>
        <v>57635611</v>
      </c>
      <c r="D11" s="25">
        <f>'vp-2'!D22</f>
        <v>55840528</v>
      </c>
      <c r="E11" s="26">
        <f>D11/B11*100</f>
        <v>88.32977597382579</v>
      </c>
      <c r="F11" s="25">
        <f>'vp-2'!F22</f>
        <v>35375383</v>
      </c>
      <c r="G11" s="25">
        <f>'vp-2'!G22</f>
        <v>31206627</v>
      </c>
      <c r="H11" s="25">
        <f>'vp-2'!H22</f>
        <v>31326333</v>
      </c>
      <c r="I11" s="27">
        <f>H11/F11*100</f>
        <v>88.5540461851678</v>
      </c>
      <c r="J11" s="28" t="s">
        <v>14</v>
      </c>
    </row>
    <row r="12" spans="1:10" s="23" customFormat="1" ht="30.75" customHeight="1">
      <c r="A12" s="24" t="s">
        <v>15</v>
      </c>
      <c r="B12" s="25">
        <f>'ci-3'!B22</f>
        <v>39314321</v>
      </c>
      <c r="C12" s="25">
        <f>'ci-3'!C22</f>
        <v>34037257</v>
      </c>
      <c r="D12" s="25">
        <f>'ci-3'!D22</f>
        <v>33621613</v>
      </c>
      <c r="E12" s="26">
        <f>D12/B12*100</f>
        <v>85.52001444969633</v>
      </c>
      <c r="F12" s="25">
        <f>'ci-3'!F22</f>
        <v>22121158</v>
      </c>
      <c r="G12" s="25">
        <f>'ci-3'!G22</f>
        <v>18588540</v>
      </c>
      <c r="H12" s="25">
        <f>'ci-3'!H22</f>
        <v>19050857</v>
      </c>
      <c r="I12" s="27">
        <f>H12/F12*100</f>
        <v>86.12052316610188</v>
      </c>
      <c r="J12" s="28" t="s">
        <v>16</v>
      </c>
    </row>
    <row r="13" spans="1:10" s="23" customFormat="1" ht="30.75" customHeight="1">
      <c r="A13" s="24" t="s">
        <v>17</v>
      </c>
      <c r="B13" s="25">
        <f>B11-B12</f>
        <v>23903917</v>
      </c>
      <c r="C13" s="25">
        <f>C11-C12</f>
        <v>23598354</v>
      </c>
      <c r="D13" s="25">
        <f>D11-D12</f>
        <v>22218915</v>
      </c>
      <c r="E13" s="26">
        <f>D13/B13*100</f>
        <v>92.95093770615084</v>
      </c>
      <c r="F13" s="25">
        <f>F11-F12</f>
        <v>13254225</v>
      </c>
      <c r="G13" s="25">
        <f>G11-G12</f>
        <v>12618087</v>
      </c>
      <c r="H13" s="25">
        <f>H11-H12</f>
        <v>12275476</v>
      </c>
      <c r="I13" s="27">
        <f>H13/F13*100</f>
        <v>92.61556975228653</v>
      </c>
      <c r="J13" s="28" t="s">
        <v>18</v>
      </c>
    </row>
    <row r="14" spans="1:10" s="23" customFormat="1" ht="30.75" customHeight="1">
      <c r="A14" s="24" t="s">
        <v>101</v>
      </c>
      <c r="B14" s="25">
        <f>F14+'[3]Res-Util I trim 08-09'!$B$13</f>
        <v>4938562</v>
      </c>
      <c r="C14" s="25">
        <f>G14+'[3]Res-Util I trim 08-09'!$C$13</f>
        <v>4270664</v>
      </c>
      <c r="D14" s="25">
        <f>H14+'[3]Res-Util I trim 08-09'!$D$13</f>
        <v>4360889</v>
      </c>
      <c r="E14" s="26">
        <f>D14/B14*100</f>
        <v>88.30280960328128</v>
      </c>
      <c r="F14" s="25">
        <v>2784450</v>
      </c>
      <c r="G14" s="25">
        <v>2277364</v>
      </c>
      <c r="H14" s="25">
        <v>2379076</v>
      </c>
      <c r="I14" s="27">
        <f>H14/F14*100</f>
        <v>85.44150550377992</v>
      </c>
      <c r="J14" s="28" t="s">
        <v>102</v>
      </c>
    </row>
    <row r="15" spans="1:10" s="33" customFormat="1" ht="30.75" customHeight="1">
      <c r="A15" s="29" t="s">
        <v>19</v>
      </c>
      <c r="B15" s="30">
        <f>SUM(B13:B14)</f>
        <v>28842479</v>
      </c>
      <c r="C15" s="30">
        <f>SUM(C13:C14)</f>
        <v>27869018</v>
      </c>
      <c r="D15" s="30">
        <f>SUM(D13:D14)</f>
        <v>26579804</v>
      </c>
      <c r="E15" s="31">
        <f>D15/B15*100</f>
        <v>92.15506059655968</v>
      </c>
      <c r="F15" s="30">
        <f>SUM(F13:F14)</f>
        <v>16038675</v>
      </c>
      <c r="G15" s="30">
        <f>SUM(G13:G14)</f>
        <v>14895451</v>
      </c>
      <c r="H15" s="30">
        <f>SUM(H13:H14)</f>
        <v>14654552</v>
      </c>
      <c r="I15" s="31">
        <f>H15/F15*100</f>
        <v>91.37009135729728</v>
      </c>
      <c r="J15" s="32" t="s">
        <v>20</v>
      </c>
    </row>
    <row r="16" spans="1:10" s="23" customFormat="1" ht="21.75" customHeight="1">
      <c r="A16" s="34" t="s">
        <v>21</v>
      </c>
      <c r="B16" s="35"/>
      <c r="C16" s="35"/>
      <c r="D16" s="35"/>
      <c r="E16" s="35"/>
      <c r="F16" s="35"/>
      <c r="G16" s="35"/>
      <c r="H16" s="35"/>
      <c r="I16" s="36"/>
      <c r="J16" s="37" t="s">
        <v>22</v>
      </c>
    </row>
    <row r="17" spans="1:10" s="23" customFormat="1" ht="45.75" customHeight="1">
      <c r="A17" s="38" t="s">
        <v>23</v>
      </c>
      <c r="B17" s="25">
        <f>'cf-5'!B16</f>
        <v>28988249</v>
      </c>
      <c r="C17" s="25">
        <f>'cf-5'!C16</f>
        <v>26113846</v>
      </c>
      <c r="D17" s="25">
        <f>'cf-5'!D16</f>
        <v>25982991</v>
      </c>
      <c r="E17" s="26">
        <f>D17/B17*100</f>
        <v>89.6328405347974</v>
      </c>
      <c r="F17" s="25">
        <f>'cf-5'!F16</f>
        <v>15472884</v>
      </c>
      <c r="G17" s="25">
        <f>'cf-5'!G16</f>
        <v>13275599</v>
      </c>
      <c r="H17" s="25">
        <f>'cf-5'!H16</f>
        <v>13852623</v>
      </c>
      <c r="I17" s="27">
        <f>H17/F17*100</f>
        <v>89.52838397806123</v>
      </c>
      <c r="J17" s="39" t="s">
        <v>24</v>
      </c>
    </row>
    <row r="18" spans="1:10" s="23" customFormat="1" ht="60.75">
      <c r="A18" s="38" t="s">
        <v>103</v>
      </c>
      <c r="B18" s="25">
        <f>F18+'[3]Res-Util I trim 08-09'!$B$17</f>
        <v>6475932</v>
      </c>
      <c r="C18" s="25">
        <f>G18+'[3]Res-Util I trim 08-09'!$C$17</f>
        <v>7364973</v>
      </c>
      <c r="D18" s="25">
        <f>H18+'[3]Res-Util I trim 08-09'!$D$17</f>
        <v>6576486</v>
      </c>
      <c r="E18" s="26">
        <f>D18/B18*100</f>
        <v>101.55273403117884</v>
      </c>
      <c r="F18" s="25">
        <v>3542294</v>
      </c>
      <c r="G18" s="25">
        <v>4050895</v>
      </c>
      <c r="H18" s="25">
        <v>3745302</v>
      </c>
      <c r="I18" s="27">
        <f>H18/F18*100</f>
        <v>105.73097546392253</v>
      </c>
      <c r="J18" s="39" t="s">
        <v>25</v>
      </c>
    </row>
    <row r="19" spans="1:10" s="23" customFormat="1" ht="31.5" customHeight="1">
      <c r="A19" s="24" t="s">
        <v>26</v>
      </c>
      <c r="B19" s="25">
        <f>SUM(B20:B21)</f>
        <v>9870598</v>
      </c>
      <c r="C19" s="25">
        <f>SUM(C20:C21)</f>
        <v>4193913</v>
      </c>
      <c r="D19" s="25">
        <f>SUM(D20:D21)</f>
        <v>4051282</v>
      </c>
      <c r="E19" s="26">
        <f>D19/B19*100</f>
        <v>41.043936750336705</v>
      </c>
      <c r="F19" s="25">
        <f>SUM(F20:F21)</f>
        <v>6077353</v>
      </c>
      <c r="G19" s="25">
        <f>SUM(G20:G21)</f>
        <v>2491600</v>
      </c>
      <c r="H19" s="25">
        <f>SUM(H20:H21)</f>
        <v>2549517</v>
      </c>
      <c r="I19" s="27">
        <f>H19/F19*100</f>
        <v>41.95110930696308</v>
      </c>
      <c r="J19" s="28" t="s">
        <v>27</v>
      </c>
    </row>
    <row r="20" spans="1:10" s="23" customFormat="1" ht="33" customHeight="1">
      <c r="A20" s="40" t="s">
        <v>28</v>
      </c>
      <c r="B20" s="25">
        <f>'fbcf-6'!B19</f>
        <v>8226190</v>
      </c>
      <c r="C20" s="25">
        <f>'fbcf-6'!C19</f>
        <v>5254551</v>
      </c>
      <c r="D20" s="25">
        <f>'fbcf-6'!D19</f>
        <v>5206853</v>
      </c>
      <c r="E20" s="26">
        <f>D20/B20*100</f>
        <v>63.2960459216235</v>
      </c>
      <c r="F20" s="25">
        <f>'fbcf-6'!F19</f>
        <v>4978643</v>
      </c>
      <c r="G20" s="25">
        <f>'fbcf-6'!G19</f>
        <v>3073114</v>
      </c>
      <c r="H20" s="25">
        <f>'fbcf-6'!H19</f>
        <v>3141525</v>
      </c>
      <c r="I20" s="27">
        <f>H20/F20*100</f>
        <v>63.10002544870158</v>
      </c>
      <c r="J20" s="41" t="s">
        <v>29</v>
      </c>
    </row>
    <row r="21" spans="1:10" s="23" customFormat="1" ht="32.25" customHeight="1">
      <c r="A21" s="40" t="s">
        <v>30</v>
      </c>
      <c r="B21" s="25">
        <f>F21+'[3]Res-Util I trim 08-09'!$B$20</f>
        <v>1644408</v>
      </c>
      <c r="C21" s="25">
        <f>G21+'[3]Res-Util I trim 08-09'!$C$20</f>
        <v>-1060638</v>
      </c>
      <c r="D21" s="25">
        <f>H21+'[3]Res-Util I trim 08-09'!$D$20</f>
        <v>-1155571</v>
      </c>
      <c r="E21" s="26"/>
      <c r="F21" s="25">
        <v>1098710</v>
      </c>
      <c r="G21" s="25">
        <v>-581514</v>
      </c>
      <c r="H21" s="25">
        <v>-592008</v>
      </c>
      <c r="I21" s="27"/>
      <c r="J21" s="42" t="s">
        <v>31</v>
      </c>
    </row>
    <row r="22" spans="1:10" s="23" customFormat="1" ht="30.75" customHeight="1">
      <c r="A22" s="43" t="s">
        <v>104</v>
      </c>
      <c r="B22" s="25">
        <f>B23-B24</f>
        <v>-16492300</v>
      </c>
      <c r="C22" s="25">
        <f>C23-C24</f>
        <v>-9803714</v>
      </c>
      <c r="D22" s="25">
        <f>D23-D24</f>
        <v>-10030955</v>
      </c>
      <c r="E22" s="26"/>
      <c r="F22" s="25">
        <f>F23-F24</f>
        <v>-9053856</v>
      </c>
      <c r="G22" s="25">
        <f>G23-G24</f>
        <v>-4922643</v>
      </c>
      <c r="H22" s="25">
        <f>H23-H24</f>
        <v>-5492890</v>
      </c>
      <c r="I22" s="27"/>
      <c r="J22" s="44" t="s">
        <v>107</v>
      </c>
    </row>
    <row r="23" spans="1:10" s="23" customFormat="1" ht="31.5" customHeight="1">
      <c r="A23" s="45" t="s">
        <v>105</v>
      </c>
      <c r="B23" s="25">
        <f>F23+'[3]Res-Util I trim 08-09'!$B$22</f>
        <v>12420339</v>
      </c>
      <c r="C23" s="25">
        <f>G23+'[3]Res-Util I trim 08-09'!$C$22</f>
        <v>9834166</v>
      </c>
      <c r="D23" s="25">
        <f>H23+'[3]Res-Util I trim 08-09'!$D$22</f>
        <v>10867807</v>
      </c>
      <c r="E23" s="26">
        <f>D23/B23*100</f>
        <v>87.50008353234159</v>
      </c>
      <c r="F23" s="25">
        <v>6412723</v>
      </c>
      <c r="G23" s="25">
        <v>5209932</v>
      </c>
      <c r="H23" s="25">
        <v>5744973</v>
      </c>
      <c r="I23" s="27">
        <f>H23/F23*100</f>
        <v>89.58710675636543</v>
      </c>
      <c r="J23" s="46" t="s">
        <v>108</v>
      </c>
    </row>
    <row r="24" spans="1:10" s="23" customFormat="1" ht="30" customHeight="1" thickBot="1">
      <c r="A24" s="47" t="s">
        <v>106</v>
      </c>
      <c r="B24" s="48">
        <f>F24+'[3]Res-Util I trim 08-09'!$B$23</f>
        <v>28912639</v>
      </c>
      <c r="C24" s="48">
        <f>G24+'[3]Res-Util I trim 08-09'!$C$23</f>
        <v>19637880</v>
      </c>
      <c r="D24" s="48">
        <f>H24+'[3]Res-Util I trim 08-09'!$D$23</f>
        <v>20898762</v>
      </c>
      <c r="E24" s="49">
        <f>D24/B24*100</f>
        <v>72.28244367454663</v>
      </c>
      <c r="F24" s="48">
        <v>15466579</v>
      </c>
      <c r="G24" s="48">
        <v>10132575</v>
      </c>
      <c r="H24" s="48">
        <v>11237863</v>
      </c>
      <c r="I24" s="50">
        <f>H24/F24*100</f>
        <v>72.65900882153707</v>
      </c>
      <c r="J24" s="51" t="s">
        <v>109</v>
      </c>
    </row>
    <row r="25" s="23" customFormat="1" ht="15"/>
    <row r="26" ht="12.75">
      <c r="A26" s="52" t="s">
        <v>99</v>
      </c>
    </row>
    <row r="27" spans="1:8" ht="12.75">
      <c r="A27" s="53" t="s">
        <v>100</v>
      </c>
      <c r="B27" s="54"/>
      <c r="C27" s="54"/>
      <c r="D27" s="54"/>
      <c r="E27" s="54"/>
      <c r="F27" s="54"/>
      <c r="G27" s="54"/>
      <c r="H27" s="54"/>
    </row>
  </sheetData>
  <mergeCells count="10">
    <mergeCell ref="A1:J1"/>
    <mergeCell ref="A2:J2"/>
    <mergeCell ref="B7:C7"/>
    <mergeCell ref="B8:C8"/>
    <mergeCell ref="F7:G7"/>
    <mergeCell ref="F8:G8"/>
    <mergeCell ref="F5:I5"/>
    <mergeCell ref="F6:I6"/>
    <mergeCell ref="B5:E5"/>
    <mergeCell ref="B6:E6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J24"/>
  <sheetViews>
    <sheetView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0.7109375" style="3" customWidth="1"/>
    <col min="2" max="3" width="12.7109375" style="3" bestFit="1" customWidth="1"/>
    <col min="4" max="4" width="13.421875" style="3" bestFit="1" customWidth="1"/>
    <col min="5" max="5" width="9.57421875" style="3" bestFit="1" customWidth="1"/>
    <col min="6" max="7" width="12.7109375" style="3" bestFit="1" customWidth="1"/>
    <col min="8" max="8" width="13.421875" style="3" bestFit="1" customWidth="1"/>
    <col min="9" max="9" width="9.57421875" style="3" bestFit="1" customWidth="1"/>
    <col min="10" max="10" width="40.7109375" style="3" customWidth="1"/>
    <col min="11" max="16384" width="9.140625" style="3" customWidth="1"/>
  </cols>
  <sheetData>
    <row r="1" spans="1:10" s="1" customFormat="1" ht="20.25">
      <c r="A1" s="177" t="s">
        <v>32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" customFormat="1" ht="18">
      <c r="A2" s="178" t="s">
        <v>33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3.5" thickBot="1">
      <c r="A4" s="3" t="s">
        <v>2</v>
      </c>
      <c r="J4" s="4" t="s">
        <v>3</v>
      </c>
    </row>
    <row r="5" spans="1:10" ht="15">
      <c r="A5" s="195" t="s">
        <v>34</v>
      </c>
      <c r="B5" s="186" t="s">
        <v>4</v>
      </c>
      <c r="C5" s="187"/>
      <c r="D5" s="187"/>
      <c r="E5" s="188"/>
      <c r="F5" s="186" t="s">
        <v>5</v>
      </c>
      <c r="G5" s="187"/>
      <c r="H5" s="187"/>
      <c r="I5" s="188"/>
      <c r="J5" s="198" t="s">
        <v>35</v>
      </c>
    </row>
    <row r="6" spans="1:10" ht="12.75">
      <c r="A6" s="196"/>
      <c r="B6" s="189" t="s">
        <v>6</v>
      </c>
      <c r="C6" s="190"/>
      <c r="D6" s="190"/>
      <c r="E6" s="191"/>
      <c r="F6" s="193" t="s">
        <v>7</v>
      </c>
      <c r="G6" s="194"/>
      <c r="H6" s="194"/>
      <c r="I6" s="192"/>
      <c r="J6" s="199"/>
    </row>
    <row r="7" spans="1:10" ht="25.5">
      <c r="A7" s="196"/>
      <c r="B7" s="179" t="s">
        <v>8</v>
      </c>
      <c r="C7" s="180"/>
      <c r="D7" s="9" t="s">
        <v>98</v>
      </c>
      <c r="E7" s="10" t="s">
        <v>120</v>
      </c>
      <c r="F7" s="179" t="s">
        <v>8</v>
      </c>
      <c r="G7" s="180"/>
      <c r="H7" s="9" t="s">
        <v>98</v>
      </c>
      <c r="I7" s="10" t="s">
        <v>120</v>
      </c>
      <c r="J7" s="199"/>
    </row>
    <row r="8" spans="1:10" ht="63.75">
      <c r="A8" s="196"/>
      <c r="B8" s="181" t="s">
        <v>9</v>
      </c>
      <c r="C8" s="182"/>
      <c r="D8" s="12" t="s">
        <v>10</v>
      </c>
      <c r="E8" s="13" t="s">
        <v>116</v>
      </c>
      <c r="F8" s="181" t="s">
        <v>9</v>
      </c>
      <c r="G8" s="182"/>
      <c r="H8" s="12" t="s">
        <v>10</v>
      </c>
      <c r="I8" s="13" t="s">
        <v>116</v>
      </c>
      <c r="J8" s="199"/>
    </row>
    <row r="9" spans="1:10" ht="17.25" customHeight="1">
      <c r="A9" s="197"/>
      <c r="B9" s="15">
        <v>2008</v>
      </c>
      <c r="C9" s="15">
        <v>2009</v>
      </c>
      <c r="D9" s="16">
        <v>2009</v>
      </c>
      <c r="E9" s="17" t="s">
        <v>110</v>
      </c>
      <c r="F9" s="15">
        <v>2008</v>
      </c>
      <c r="G9" s="15">
        <v>2009</v>
      </c>
      <c r="H9" s="16">
        <v>2009</v>
      </c>
      <c r="I9" s="17" t="s">
        <v>110</v>
      </c>
      <c r="J9" s="200"/>
    </row>
    <row r="10" spans="1:10" s="60" customFormat="1" ht="27.75" customHeight="1">
      <c r="A10" s="55" t="s">
        <v>36</v>
      </c>
      <c r="B10" s="56">
        <f>SUM(B11:B12)</f>
        <v>23729103</v>
      </c>
      <c r="C10" s="56">
        <f>SUM(C11:C12)</f>
        <v>20151378</v>
      </c>
      <c r="D10" s="56">
        <f>SUM(D11:D12)</f>
        <v>19504198</v>
      </c>
      <c r="E10" s="57">
        <f aca="true" t="shared" si="0" ref="E10:E20">D10/B10*100</f>
        <v>82.19526039395589</v>
      </c>
      <c r="F10" s="56">
        <f>SUM(F11:F12)</f>
        <v>13352049</v>
      </c>
      <c r="G10" s="56">
        <f>SUM(G11:G12)</f>
        <v>10958281</v>
      </c>
      <c r="H10" s="56">
        <f>SUM(H11:H12)</f>
        <v>11194687</v>
      </c>
      <c r="I10" s="58">
        <f aca="true" t="shared" si="1" ref="I10:I20">H10/F10*100</f>
        <v>83.84246492804212</v>
      </c>
      <c r="J10" s="59" t="s">
        <v>37</v>
      </c>
    </row>
    <row r="11" spans="1:10" s="23" customFormat="1" ht="36" customHeight="1">
      <c r="A11" s="61" t="s">
        <v>38</v>
      </c>
      <c r="B11" s="62">
        <f>F11+'[3]VP I trim 08-09'!$B$9</f>
        <v>6092005</v>
      </c>
      <c r="C11" s="62">
        <f>G11+'[3]VP I trim 08-09'!$C$9</f>
        <v>5546472</v>
      </c>
      <c r="D11" s="62">
        <f>H11+'[3]VP I trim 08-09'!$D$9</f>
        <v>6247931</v>
      </c>
      <c r="E11" s="63">
        <f t="shared" si="0"/>
        <v>102.55951858214168</v>
      </c>
      <c r="F11" s="62">
        <v>4490735</v>
      </c>
      <c r="G11" s="62">
        <v>3968871</v>
      </c>
      <c r="H11" s="62">
        <v>4590463</v>
      </c>
      <c r="I11" s="64">
        <f t="shared" si="1"/>
        <v>102.22075005539182</v>
      </c>
      <c r="J11" s="65" t="s">
        <v>39</v>
      </c>
    </row>
    <row r="12" spans="1:10" s="23" customFormat="1" ht="29.25" customHeight="1">
      <c r="A12" s="66" t="s">
        <v>40</v>
      </c>
      <c r="B12" s="62">
        <f>SUM(B13:B15)</f>
        <v>17637098</v>
      </c>
      <c r="C12" s="62">
        <f>SUM(C13:C15)</f>
        <v>14604906</v>
      </c>
      <c r="D12" s="62">
        <f>SUM(D13:D15)</f>
        <v>13256267</v>
      </c>
      <c r="E12" s="63">
        <f t="shared" si="0"/>
        <v>75.1612708621339</v>
      </c>
      <c r="F12" s="62">
        <f>SUM(F13:F15)</f>
        <v>8861314</v>
      </c>
      <c r="G12" s="62">
        <f>SUM(G13:G15)</f>
        <v>6989410</v>
      </c>
      <c r="H12" s="62">
        <f>SUM(H13:H15)</f>
        <v>6604224</v>
      </c>
      <c r="I12" s="64">
        <f t="shared" si="1"/>
        <v>74.52872113548848</v>
      </c>
      <c r="J12" s="67" t="s">
        <v>41</v>
      </c>
    </row>
    <row r="13" spans="1:10" s="23" customFormat="1" ht="29.25" customHeight="1">
      <c r="A13" s="68" t="s">
        <v>42</v>
      </c>
      <c r="B13" s="62">
        <f>F13+'[3]VP I trim 08-09'!$B$11</f>
        <v>302921</v>
      </c>
      <c r="C13" s="62">
        <f>G13+'[3]VP I trim 08-09'!$C$11</f>
        <v>190415</v>
      </c>
      <c r="D13" s="62">
        <f>H13+'[3]VP I trim 08-09'!$D$11</f>
        <v>179275</v>
      </c>
      <c r="E13" s="63">
        <f t="shared" si="0"/>
        <v>59.18209698238155</v>
      </c>
      <c r="F13" s="62">
        <v>173809</v>
      </c>
      <c r="G13" s="62">
        <v>122343</v>
      </c>
      <c r="H13" s="62">
        <v>119754</v>
      </c>
      <c r="I13" s="64">
        <f t="shared" si="1"/>
        <v>68.89976928697592</v>
      </c>
      <c r="J13" s="69" t="s">
        <v>43</v>
      </c>
    </row>
    <row r="14" spans="1:10" s="23" customFormat="1" ht="29.25" customHeight="1">
      <c r="A14" s="68" t="s">
        <v>44</v>
      </c>
      <c r="B14" s="62">
        <f>F14+'[3]VP I trim 08-09'!$B$12</f>
        <v>15220691</v>
      </c>
      <c r="C14" s="62">
        <f>G14+'[3]VP I trim 08-09'!$C$12</f>
        <v>12255585</v>
      </c>
      <c r="D14" s="62">
        <f>H14+'[3]VP I trim 08-09'!$D$12</f>
        <v>11100791</v>
      </c>
      <c r="E14" s="63">
        <f t="shared" si="0"/>
        <v>72.93224072415634</v>
      </c>
      <c r="F14" s="62">
        <v>7969005</v>
      </c>
      <c r="G14" s="62">
        <v>6228145</v>
      </c>
      <c r="H14" s="62">
        <v>5857219</v>
      </c>
      <c r="I14" s="64">
        <f t="shared" si="1"/>
        <v>73.50000407830086</v>
      </c>
      <c r="J14" s="69" t="s">
        <v>45</v>
      </c>
    </row>
    <row r="15" spans="1:10" s="23" customFormat="1" ht="33.75" customHeight="1">
      <c r="A15" s="70" t="s">
        <v>46</v>
      </c>
      <c r="B15" s="62">
        <f>F15+'[3]VP I trim 08-09'!$B$13</f>
        <v>2113486</v>
      </c>
      <c r="C15" s="62">
        <f>G15+'[3]VP I trim 08-09'!$C$13</f>
        <v>2158906</v>
      </c>
      <c r="D15" s="62">
        <f>H15+'[3]VP I trim 08-09'!$D$13</f>
        <v>1976201</v>
      </c>
      <c r="E15" s="63">
        <f t="shared" si="0"/>
        <v>93.50433359861385</v>
      </c>
      <c r="F15" s="62">
        <v>718500</v>
      </c>
      <c r="G15" s="62">
        <v>638922</v>
      </c>
      <c r="H15" s="62">
        <v>627251</v>
      </c>
      <c r="I15" s="64">
        <f t="shared" si="1"/>
        <v>87.3000695894224</v>
      </c>
      <c r="J15" s="71" t="s">
        <v>47</v>
      </c>
    </row>
    <row r="16" spans="1:10" s="60" customFormat="1" ht="30" customHeight="1">
      <c r="A16" s="72" t="s">
        <v>48</v>
      </c>
      <c r="B16" s="73">
        <f>SUM(B17:B20)</f>
        <v>39489135</v>
      </c>
      <c r="C16" s="73">
        <f>SUM(C17:C20)</f>
        <v>37484233</v>
      </c>
      <c r="D16" s="73">
        <f>SUM(D17:D20)</f>
        <v>36336330</v>
      </c>
      <c r="E16" s="74">
        <f t="shared" si="0"/>
        <v>92.01601908980787</v>
      </c>
      <c r="F16" s="73">
        <f>SUM(F17:F20)</f>
        <v>22023334</v>
      </c>
      <c r="G16" s="73">
        <f>SUM(G17:G20)</f>
        <v>20248346</v>
      </c>
      <c r="H16" s="73">
        <f>SUM(H17:H20)</f>
        <v>20131646</v>
      </c>
      <c r="I16" s="75">
        <f t="shared" si="1"/>
        <v>91.4105284876486</v>
      </c>
      <c r="J16" s="76" t="s">
        <v>49</v>
      </c>
    </row>
    <row r="17" spans="1:10" s="23" customFormat="1" ht="27.75" customHeight="1">
      <c r="A17" s="66" t="s">
        <v>50</v>
      </c>
      <c r="B17" s="62">
        <f>F17+'[3]VP I trim 08-09'!$B$15</f>
        <v>6967351</v>
      </c>
      <c r="C17" s="62">
        <f>G17+'[3]VP I trim 08-09'!$C$15</f>
        <v>4653227</v>
      </c>
      <c r="D17" s="62">
        <f>H17+'[3]VP I trim 08-09'!$D$15</f>
        <v>5098932</v>
      </c>
      <c r="E17" s="63">
        <f t="shared" si="0"/>
        <v>73.18322271979694</v>
      </c>
      <c r="F17" s="62">
        <v>4130337</v>
      </c>
      <c r="G17" s="62">
        <v>2764285</v>
      </c>
      <c r="H17" s="62">
        <v>3155576</v>
      </c>
      <c r="I17" s="64">
        <f t="shared" si="1"/>
        <v>76.39996445810596</v>
      </c>
      <c r="J17" s="67" t="s">
        <v>51</v>
      </c>
    </row>
    <row r="18" spans="1:10" s="23" customFormat="1" ht="68.25" customHeight="1">
      <c r="A18" s="61" t="s">
        <v>52</v>
      </c>
      <c r="B18" s="62">
        <f>F18+'[3]VP I trim 08-09'!$B$16</f>
        <v>7544431</v>
      </c>
      <c r="C18" s="62">
        <f>G18+'[3]VP I trim 08-09'!$C$16</f>
        <v>7095407</v>
      </c>
      <c r="D18" s="62">
        <f>H18+'[3]VP I trim 08-09'!$D$16</f>
        <v>7269475</v>
      </c>
      <c r="E18" s="63">
        <f t="shared" si="0"/>
        <v>96.3555104420731</v>
      </c>
      <c r="F18" s="62">
        <v>4111178</v>
      </c>
      <c r="G18" s="62">
        <v>3800628</v>
      </c>
      <c r="H18" s="62">
        <v>3971398</v>
      </c>
      <c r="I18" s="64">
        <f t="shared" si="1"/>
        <v>96.60000126484428</v>
      </c>
      <c r="J18" s="65" t="s">
        <v>53</v>
      </c>
    </row>
    <row r="19" spans="1:10" s="23" customFormat="1" ht="30.75" customHeight="1">
      <c r="A19" s="66" t="s">
        <v>54</v>
      </c>
      <c r="B19" s="62">
        <f>F19+'[3]VP I trim 08-09'!$B$17</f>
        <v>8871225</v>
      </c>
      <c r="C19" s="62">
        <f>G19+'[3]VP I trim 08-09'!$C$17</f>
        <v>7677441</v>
      </c>
      <c r="D19" s="62">
        <f>H19+'[3]VP I trim 08-09'!$D$17</f>
        <v>6832686</v>
      </c>
      <c r="E19" s="63">
        <f t="shared" si="0"/>
        <v>77.02077221578756</v>
      </c>
      <c r="F19" s="62">
        <v>5049566</v>
      </c>
      <c r="G19" s="62">
        <v>4247634</v>
      </c>
      <c r="H19" s="62">
        <v>3905068</v>
      </c>
      <c r="I19" s="64">
        <f t="shared" si="1"/>
        <v>77.33472540016311</v>
      </c>
      <c r="J19" s="67" t="s">
        <v>55</v>
      </c>
    </row>
    <row r="20" spans="1:10" s="23" customFormat="1" ht="30.75" customHeight="1">
      <c r="A20" s="66" t="s">
        <v>119</v>
      </c>
      <c r="B20" s="62">
        <f>F20+'[3]VP I trim 08-09'!$B$18</f>
        <v>16106128</v>
      </c>
      <c r="C20" s="62">
        <f>G20+'[3]VP I trim 08-09'!$C$18</f>
        <v>18058158</v>
      </c>
      <c r="D20" s="62">
        <f>H20+'[3]VP I trim 08-09'!$D$18</f>
        <v>17135237</v>
      </c>
      <c r="E20" s="63">
        <f t="shared" si="0"/>
        <v>106.3895493690352</v>
      </c>
      <c r="F20" s="62">
        <v>8732253</v>
      </c>
      <c r="G20" s="62">
        <v>9435799</v>
      </c>
      <c r="H20" s="62">
        <v>9099604</v>
      </c>
      <c r="I20" s="64">
        <f t="shared" si="1"/>
        <v>104.20682955475522</v>
      </c>
      <c r="J20" s="67" t="s">
        <v>56</v>
      </c>
    </row>
    <row r="21" spans="1:10" s="23" customFormat="1" ht="30.75" customHeight="1" hidden="1">
      <c r="A21" s="77"/>
      <c r="B21" s="62"/>
      <c r="C21" s="62"/>
      <c r="D21" s="62"/>
      <c r="E21" s="62"/>
      <c r="F21" s="62"/>
      <c r="G21" s="62"/>
      <c r="H21" s="62"/>
      <c r="I21" s="78"/>
      <c r="J21" s="67"/>
    </row>
    <row r="22" spans="1:10" s="60" customFormat="1" ht="30.75" customHeight="1" thickBot="1">
      <c r="A22" s="79" t="s">
        <v>57</v>
      </c>
      <c r="B22" s="80">
        <f>B16+B10</f>
        <v>63218238</v>
      </c>
      <c r="C22" s="80">
        <f>C16+C10</f>
        <v>57635611</v>
      </c>
      <c r="D22" s="80">
        <f>D16+D10</f>
        <v>55840528</v>
      </c>
      <c r="E22" s="81">
        <f>D22/B22*100</f>
        <v>88.32977597382579</v>
      </c>
      <c r="F22" s="80">
        <f>F16+F10</f>
        <v>35375383</v>
      </c>
      <c r="G22" s="80">
        <f>G16+G10</f>
        <v>31206627</v>
      </c>
      <c r="H22" s="80">
        <f>H16+H10</f>
        <v>31326333</v>
      </c>
      <c r="I22" s="82">
        <f>H22/F22*100</f>
        <v>88.5540461851678</v>
      </c>
      <c r="J22" s="83" t="s">
        <v>58</v>
      </c>
    </row>
    <row r="23" spans="2:7" s="84" customFormat="1" ht="15">
      <c r="B23" s="85"/>
      <c r="C23" s="86"/>
      <c r="D23" s="86"/>
      <c r="E23" s="86"/>
      <c r="G23" s="87"/>
    </row>
    <row r="24" spans="2:7" ht="12.75">
      <c r="B24" s="54"/>
      <c r="G24" s="54"/>
    </row>
  </sheetData>
  <mergeCells count="12">
    <mergeCell ref="B7:C7"/>
    <mergeCell ref="B8:C8"/>
    <mergeCell ref="F7:G7"/>
    <mergeCell ref="F8:G8"/>
    <mergeCell ref="A1:J1"/>
    <mergeCell ref="A2:J2"/>
    <mergeCell ref="B5:E5"/>
    <mergeCell ref="B6:E6"/>
    <mergeCell ref="F5:I5"/>
    <mergeCell ref="F6:I6"/>
    <mergeCell ref="A5:A9"/>
    <mergeCell ref="J5:J9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J23"/>
  <sheetViews>
    <sheetView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0.7109375" style="3" customWidth="1"/>
    <col min="2" max="3" width="12.7109375" style="3" bestFit="1" customWidth="1"/>
    <col min="4" max="4" width="13.421875" style="3" bestFit="1" customWidth="1"/>
    <col min="5" max="5" width="9.57421875" style="3" bestFit="1" customWidth="1"/>
    <col min="6" max="7" width="12.7109375" style="3" bestFit="1" customWidth="1"/>
    <col min="8" max="8" width="13.421875" style="3" bestFit="1" customWidth="1"/>
    <col min="9" max="9" width="9.57421875" style="3" bestFit="1" customWidth="1"/>
    <col min="10" max="10" width="40.7109375" style="3" customWidth="1"/>
    <col min="11" max="16384" width="9.140625" style="3" customWidth="1"/>
  </cols>
  <sheetData>
    <row r="1" spans="1:10" s="1" customFormat="1" ht="20.25">
      <c r="A1" s="177" t="s">
        <v>59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" customFormat="1" ht="18">
      <c r="A2" s="178" t="s">
        <v>60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3.5" thickBot="1">
      <c r="A4" s="3" t="s">
        <v>2</v>
      </c>
      <c r="J4" s="4" t="s">
        <v>3</v>
      </c>
    </row>
    <row r="5" spans="1:10" ht="15">
      <c r="A5" s="195" t="s">
        <v>34</v>
      </c>
      <c r="B5" s="186" t="s">
        <v>4</v>
      </c>
      <c r="C5" s="187"/>
      <c r="D5" s="187"/>
      <c r="E5" s="188"/>
      <c r="F5" s="186" t="s">
        <v>5</v>
      </c>
      <c r="G5" s="187"/>
      <c r="H5" s="187"/>
      <c r="I5" s="188"/>
      <c r="J5" s="198" t="s">
        <v>35</v>
      </c>
    </row>
    <row r="6" spans="1:10" ht="12.75">
      <c r="A6" s="196"/>
      <c r="B6" s="189" t="s">
        <v>6</v>
      </c>
      <c r="C6" s="190"/>
      <c r="D6" s="190"/>
      <c r="E6" s="191"/>
      <c r="F6" s="193" t="s">
        <v>7</v>
      </c>
      <c r="G6" s="194"/>
      <c r="H6" s="194"/>
      <c r="I6" s="192"/>
      <c r="J6" s="199"/>
    </row>
    <row r="7" spans="1:10" ht="25.5">
      <c r="A7" s="196"/>
      <c r="B7" s="179" t="s">
        <v>8</v>
      </c>
      <c r="C7" s="180"/>
      <c r="D7" s="9" t="s">
        <v>98</v>
      </c>
      <c r="E7" s="10" t="s">
        <v>120</v>
      </c>
      <c r="F7" s="179" t="s">
        <v>8</v>
      </c>
      <c r="G7" s="180"/>
      <c r="H7" s="9" t="s">
        <v>98</v>
      </c>
      <c r="I7" s="10" t="s">
        <v>120</v>
      </c>
      <c r="J7" s="199"/>
    </row>
    <row r="8" spans="1:10" ht="63.75">
      <c r="A8" s="196"/>
      <c r="B8" s="181" t="s">
        <v>9</v>
      </c>
      <c r="C8" s="182"/>
      <c r="D8" s="12" t="s">
        <v>10</v>
      </c>
      <c r="E8" s="13" t="s">
        <v>116</v>
      </c>
      <c r="F8" s="181" t="s">
        <v>9</v>
      </c>
      <c r="G8" s="182"/>
      <c r="H8" s="12" t="s">
        <v>10</v>
      </c>
      <c r="I8" s="13" t="s">
        <v>116</v>
      </c>
      <c r="J8" s="199"/>
    </row>
    <row r="9" spans="1:10" ht="17.25" customHeight="1">
      <c r="A9" s="197"/>
      <c r="B9" s="15">
        <v>2008</v>
      </c>
      <c r="C9" s="15">
        <v>2009</v>
      </c>
      <c r="D9" s="16">
        <v>2009</v>
      </c>
      <c r="E9" s="17" t="s">
        <v>110</v>
      </c>
      <c r="F9" s="15">
        <v>2008</v>
      </c>
      <c r="G9" s="15">
        <v>2009</v>
      </c>
      <c r="H9" s="16">
        <v>2009</v>
      </c>
      <c r="I9" s="17" t="s">
        <v>110</v>
      </c>
      <c r="J9" s="200"/>
    </row>
    <row r="10" spans="1:10" s="60" customFormat="1" ht="27.75" customHeight="1">
      <c r="A10" s="55" t="s">
        <v>36</v>
      </c>
      <c r="B10" s="56">
        <f>SUM(B11:B12)</f>
        <v>17725675</v>
      </c>
      <c r="C10" s="56">
        <f>SUM(C11:C12)</f>
        <v>14635121</v>
      </c>
      <c r="D10" s="56">
        <f>SUM(D11:D12)</f>
        <v>14504320</v>
      </c>
      <c r="E10" s="57">
        <f aca="true" t="shared" si="0" ref="E10:E22">D10/B10*100</f>
        <v>81.82661591166486</v>
      </c>
      <c r="F10" s="56">
        <f>SUM(F11:F12)</f>
        <v>9865635</v>
      </c>
      <c r="G10" s="56">
        <f>SUM(G11:G12)</f>
        <v>7887399</v>
      </c>
      <c r="H10" s="56">
        <f>SUM(H11:H12)</f>
        <v>8222181</v>
      </c>
      <c r="I10" s="58">
        <f aca="true" t="shared" si="1" ref="I10:I22">H10/F10*100</f>
        <v>83.34162980892765</v>
      </c>
      <c r="J10" s="59" t="s">
        <v>37</v>
      </c>
    </row>
    <row r="11" spans="1:10" s="23" customFormat="1" ht="36" customHeight="1">
      <c r="A11" s="61" t="s">
        <v>38</v>
      </c>
      <c r="B11" s="62">
        <f>F11+'[3]CI I trim 08-09'!$B$9</f>
        <v>4343451</v>
      </c>
      <c r="C11" s="62">
        <f>G11+'[3]CI I trim 08-09'!$C$9</f>
        <v>3567523</v>
      </c>
      <c r="D11" s="62">
        <f>H11+'[3]CI I trim 08-09'!$D$9</f>
        <v>4463081</v>
      </c>
      <c r="E11" s="63">
        <f t="shared" si="0"/>
        <v>102.75426153075055</v>
      </c>
      <c r="F11" s="62">
        <v>3176914</v>
      </c>
      <c r="G11" s="62">
        <v>2630465</v>
      </c>
      <c r="H11" s="62">
        <v>3253270</v>
      </c>
      <c r="I11" s="64">
        <f t="shared" si="1"/>
        <v>102.40346449416005</v>
      </c>
      <c r="J11" s="65" t="s">
        <v>39</v>
      </c>
    </row>
    <row r="12" spans="1:10" s="23" customFormat="1" ht="26.25" customHeight="1">
      <c r="A12" s="66" t="s">
        <v>40</v>
      </c>
      <c r="B12" s="62">
        <f>SUM(B13:B15)</f>
        <v>13382224</v>
      </c>
      <c r="C12" s="62">
        <f>SUM(C13:C15)</f>
        <v>11067598</v>
      </c>
      <c r="D12" s="62">
        <f>SUM(D13:D15)</f>
        <v>10041239</v>
      </c>
      <c r="E12" s="63">
        <f t="shared" si="0"/>
        <v>75.03415725218768</v>
      </c>
      <c r="F12" s="62">
        <f>SUM(F13:F15)</f>
        <v>6688721</v>
      </c>
      <c r="G12" s="62">
        <f>SUM(G13:G15)</f>
        <v>5256934</v>
      </c>
      <c r="H12" s="62">
        <f>SUM(H13:H15)</f>
        <v>4968911</v>
      </c>
      <c r="I12" s="64">
        <f t="shared" si="1"/>
        <v>74.28790945234522</v>
      </c>
      <c r="J12" s="67" t="s">
        <v>41</v>
      </c>
    </row>
    <row r="13" spans="1:10" s="23" customFormat="1" ht="29.25" customHeight="1">
      <c r="A13" s="68" t="s">
        <v>42</v>
      </c>
      <c r="B13" s="62">
        <f>F13+'[3]CI I trim 08-09'!$B$11</f>
        <v>149401</v>
      </c>
      <c r="C13" s="62">
        <f>G13+'[3]CI I trim 08-09'!$C$11</f>
        <v>94269</v>
      </c>
      <c r="D13" s="62">
        <f>H13+'[3]CI I trim 08-09'!$D$11</f>
        <v>88738</v>
      </c>
      <c r="E13" s="63">
        <f t="shared" si="0"/>
        <v>59.39585411074893</v>
      </c>
      <c r="F13" s="62">
        <v>86739</v>
      </c>
      <c r="G13" s="62">
        <v>61130</v>
      </c>
      <c r="H13" s="62">
        <v>59811</v>
      </c>
      <c r="I13" s="64">
        <f t="shared" si="1"/>
        <v>68.95514128592674</v>
      </c>
      <c r="J13" s="69" t="s">
        <v>43</v>
      </c>
    </row>
    <row r="14" spans="1:10" s="23" customFormat="1" ht="29.25" customHeight="1">
      <c r="A14" s="68" t="s">
        <v>44</v>
      </c>
      <c r="B14" s="62">
        <f>F14+'[3]CI I trim 08-09'!$B$12</f>
        <v>11785470</v>
      </c>
      <c r="C14" s="62">
        <f>G14+'[3]CI I trim 08-09'!$C$12</f>
        <v>9493793</v>
      </c>
      <c r="D14" s="62">
        <f>H14+'[3]CI I trim 08-09'!$D$12</f>
        <v>8598650</v>
      </c>
      <c r="E14" s="63">
        <f t="shared" si="0"/>
        <v>72.9597546809758</v>
      </c>
      <c r="F14" s="62">
        <v>6157900</v>
      </c>
      <c r="G14" s="62">
        <v>4801464</v>
      </c>
      <c r="H14" s="62">
        <v>4521773</v>
      </c>
      <c r="I14" s="64">
        <f t="shared" si="1"/>
        <v>73.43043894834278</v>
      </c>
      <c r="J14" s="69" t="s">
        <v>45</v>
      </c>
    </row>
    <row r="15" spans="1:10" s="23" customFormat="1" ht="39" customHeight="1">
      <c r="A15" s="70" t="s">
        <v>46</v>
      </c>
      <c r="B15" s="62">
        <f>F15+'[3]CI I trim 08-09'!$B$13</f>
        <v>1447353</v>
      </c>
      <c r="C15" s="62">
        <f>G15+'[3]CI I trim 08-09'!$C$13</f>
        <v>1479536</v>
      </c>
      <c r="D15" s="62">
        <f>H15+'[3]CI I trim 08-09'!$D$13</f>
        <v>1353851</v>
      </c>
      <c r="E15" s="63">
        <f t="shared" si="0"/>
        <v>93.53979298761256</v>
      </c>
      <c r="F15" s="62">
        <v>444082</v>
      </c>
      <c r="G15" s="62">
        <v>394340</v>
      </c>
      <c r="H15" s="62">
        <v>387327</v>
      </c>
      <c r="I15" s="64">
        <f t="shared" si="1"/>
        <v>87.21970266752537</v>
      </c>
      <c r="J15" s="71" t="s">
        <v>47</v>
      </c>
    </row>
    <row r="16" spans="1:10" s="60" customFormat="1" ht="30" customHeight="1">
      <c r="A16" s="72" t="s">
        <v>48</v>
      </c>
      <c r="B16" s="73">
        <f>SUM(B17:B20)</f>
        <v>20870167</v>
      </c>
      <c r="C16" s="73">
        <f>SUM(C17:C20)</f>
        <v>18911514</v>
      </c>
      <c r="D16" s="73">
        <f>SUM(D17:D20)</f>
        <v>18349381</v>
      </c>
      <c r="E16" s="74">
        <f t="shared" si="0"/>
        <v>87.92158203621466</v>
      </c>
      <c r="F16" s="73">
        <f>SUM(F17:F20)</f>
        <v>11898514</v>
      </c>
      <c r="G16" s="73">
        <f>SUM(G17:G20)</f>
        <v>10474807</v>
      </c>
      <c r="H16" s="73">
        <f>SUM(H17:H20)</f>
        <v>10470685</v>
      </c>
      <c r="I16" s="75">
        <f t="shared" si="1"/>
        <v>87.99993847971268</v>
      </c>
      <c r="J16" s="76" t="s">
        <v>49</v>
      </c>
    </row>
    <row r="17" spans="1:10" s="23" customFormat="1" ht="21.75" customHeight="1">
      <c r="A17" s="66" t="s">
        <v>50</v>
      </c>
      <c r="B17" s="62">
        <f>F17+'[3]CI I trim 08-09'!$B$15</f>
        <v>5235123</v>
      </c>
      <c r="C17" s="62">
        <f>G17+'[3]CI I trim 08-09'!$C$15</f>
        <v>3490571</v>
      </c>
      <c r="D17" s="62">
        <f>H17+'[3]CI I trim 08-09'!$D$15</f>
        <v>3826270</v>
      </c>
      <c r="E17" s="63">
        <f t="shared" si="0"/>
        <v>73.08844510434616</v>
      </c>
      <c r="F17" s="62">
        <v>3068148</v>
      </c>
      <c r="G17" s="62">
        <v>2050487</v>
      </c>
      <c r="H17" s="62">
        <v>2343489</v>
      </c>
      <c r="I17" s="64">
        <f t="shared" si="1"/>
        <v>76.38122411304799</v>
      </c>
      <c r="J17" s="67" t="s">
        <v>51</v>
      </c>
    </row>
    <row r="18" spans="1:10" s="23" customFormat="1" ht="70.5" customHeight="1">
      <c r="A18" s="61" t="s">
        <v>52</v>
      </c>
      <c r="B18" s="62">
        <f>F18+'[3]CI I trim 08-09'!$B$16</f>
        <v>3091019</v>
      </c>
      <c r="C18" s="62">
        <f>G18+'[3]CI I trim 08-09'!$C$16</f>
        <v>2912596</v>
      </c>
      <c r="D18" s="62">
        <f>H18+'[3]CI I trim 08-09'!$D$16</f>
        <v>2988496</v>
      </c>
      <c r="E18" s="63">
        <f t="shared" si="0"/>
        <v>96.6831973533647</v>
      </c>
      <c r="F18" s="62">
        <v>1709146</v>
      </c>
      <c r="G18" s="62">
        <v>1577448</v>
      </c>
      <c r="H18" s="62">
        <v>1656073</v>
      </c>
      <c r="I18" s="64">
        <f t="shared" si="1"/>
        <v>96.89476498789455</v>
      </c>
      <c r="J18" s="65" t="s">
        <v>53</v>
      </c>
    </row>
    <row r="19" spans="1:10" s="23" customFormat="1" ht="28.5" customHeight="1">
      <c r="A19" s="66" t="s">
        <v>54</v>
      </c>
      <c r="B19" s="62">
        <f>F19+'[3]CI I trim 08-09'!$B$17</f>
        <v>5328804</v>
      </c>
      <c r="C19" s="62">
        <f>G19+'[3]CI I trim 08-09'!$C$17</f>
        <v>4426203</v>
      </c>
      <c r="D19" s="62">
        <f>H19+'[3]CI I trim 08-09'!$D$17</f>
        <v>3864625</v>
      </c>
      <c r="E19" s="63">
        <f t="shared" si="0"/>
        <v>72.52330917031288</v>
      </c>
      <c r="F19" s="62">
        <v>3157506</v>
      </c>
      <c r="G19" s="62">
        <v>2578453</v>
      </c>
      <c r="H19" s="62">
        <v>2353084</v>
      </c>
      <c r="I19" s="64">
        <f t="shared" si="1"/>
        <v>74.52350050957939</v>
      </c>
      <c r="J19" s="67" t="s">
        <v>55</v>
      </c>
    </row>
    <row r="20" spans="1:10" s="23" customFormat="1" ht="24" customHeight="1">
      <c r="A20" s="66" t="s">
        <v>119</v>
      </c>
      <c r="B20" s="62">
        <f>F20+'[3]CI I trim 08-09'!$B$18</f>
        <v>7215221</v>
      </c>
      <c r="C20" s="62">
        <f>G20+'[3]CI I trim 08-09'!$C$18</f>
        <v>8082144</v>
      </c>
      <c r="D20" s="62">
        <f>H20+'[3]CI I trim 08-09'!$D$18</f>
        <v>7669990</v>
      </c>
      <c r="E20" s="63">
        <f t="shared" si="0"/>
        <v>106.3029115809481</v>
      </c>
      <c r="F20" s="62">
        <v>3963714</v>
      </c>
      <c r="G20" s="62">
        <v>4268419</v>
      </c>
      <c r="H20" s="62">
        <v>4118039</v>
      </c>
      <c r="I20" s="64">
        <f t="shared" si="1"/>
        <v>103.89344438069952</v>
      </c>
      <c r="J20" s="67" t="s">
        <v>56</v>
      </c>
    </row>
    <row r="21" spans="1:10" s="60" customFormat="1" ht="49.5" customHeight="1">
      <c r="A21" s="88" t="s">
        <v>61</v>
      </c>
      <c r="B21" s="73">
        <f>F21+'[3]CI I trim 08-09'!$B$19</f>
        <v>718479</v>
      </c>
      <c r="C21" s="73">
        <f>G21+'[3]CI I trim 08-09'!$C$19</f>
        <v>490622</v>
      </c>
      <c r="D21" s="73">
        <f>H21+'[3]CI I trim 08-09'!$D$19</f>
        <v>767912</v>
      </c>
      <c r="E21" s="74">
        <f t="shared" si="0"/>
        <v>106.88022892805495</v>
      </c>
      <c r="F21" s="73">
        <v>357009</v>
      </c>
      <c r="G21" s="73">
        <v>226334</v>
      </c>
      <c r="H21" s="73">
        <v>357991</v>
      </c>
      <c r="I21" s="74">
        <f t="shared" si="1"/>
        <v>100.2750630936475</v>
      </c>
      <c r="J21" s="89" t="s">
        <v>62</v>
      </c>
    </row>
    <row r="22" spans="1:10" s="60" customFormat="1" ht="26.25" customHeight="1" thickBot="1">
      <c r="A22" s="90" t="s">
        <v>57</v>
      </c>
      <c r="B22" s="80">
        <f>B10+B16+B21</f>
        <v>39314321</v>
      </c>
      <c r="C22" s="80">
        <f>C10+C16+C21</f>
        <v>34037257</v>
      </c>
      <c r="D22" s="80">
        <f>D10+D16+D21</f>
        <v>33621613</v>
      </c>
      <c r="E22" s="81">
        <f t="shared" si="0"/>
        <v>85.52001444969633</v>
      </c>
      <c r="F22" s="80">
        <f>F10+F16+F21</f>
        <v>22121158</v>
      </c>
      <c r="G22" s="80">
        <f>G10+G16+G21</f>
        <v>18588540</v>
      </c>
      <c r="H22" s="80">
        <f>H10+H16+H21</f>
        <v>19050857</v>
      </c>
      <c r="I22" s="82">
        <f t="shared" si="1"/>
        <v>86.12052316610188</v>
      </c>
      <c r="J22" s="83" t="s">
        <v>58</v>
      </c>
    </row>
    <row r="23" spans="2:5" ht="12.75">
      <c r="B23" s="54"/>
      <c r="C23" s="54"/>
      <c r="D23" s="54"/>
      <c r="E23" s="54"/>
    </row>
  </sheetData>
  <mergeCells count="12">
    <mergeCell ref="B7:C7"/>
    <mergeCell ref="B8:C8"/>
    <mergeCell ref="F7:G7"/>
    <mergeCell ref="F8:G8"/>
    <mergeCell ref="A1:J1"/>
    <mergeCell ref="A2:J2"/>
    <mergeCell ref="B5:E5"/>
    <mergeCell ref="F5:I5"/>
    <mergeCell ref="A5:A9"/>
    <mergeCell ref="J5:J9"/>
    <mergeCell ref="B6:E6"/>
    <mergeCell ref="F6:I6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4"/>
  <sheetViews>
    <sheetView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0.7109375" style="91" customWidth="1"/>
    <col min="2" max="3" width="12.7109375" style="91" bestFit="1" customWidth="1"/>
    <col min="4" max="4" width="13.421875" style="91" bestFit="1" customWidth="1"/>
    <col min="5" max="5" width="9.57421875" style="91" bestFit="1" customWidth="1"/>
    <col min="6" max="7" width="12.7109375" style="91" bestFit="1" customWidth="1"/>
    <col min="8" max="8" width="13.421875" style="91" bestFit="1" customWidth="1"/>
    <col min="9" max="9" width="9.57421875" style="91" bestFit="1" customWidth="1"/>
    <col min="10" max="10" width="40.7109375" style="91" customWidth="1"/>
    <col min="11" max="16384" width="9.140625" style="91" customWidth="1"/>
  </cols>
  <sheetData>
    <row r="1" spans="1:10" s="1" customFormat="1" ht="20.25">
      <c r="A1" s="177" t="s">
        <v>63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" customFormat="1" ht="18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3.5" thickBot="1">
      <c r="A4" s="91" t="s">
        <v>2</v>
      </c>
      <c r="J4" s="92" t="s">
        <v>3</v>
      </c>
    </row>
    <row r="5" spans="1:10" s="93" customFormat="1" ht="15">
      <c r="A5" s="205" t="s">
        <v>34</v>
      </c>
      <c r="B5" s="186" t="s">
        <v>4</v>
      </c>
      <c r="C5" s="187"/>
      <c r="D5" s="187"/>
      <c r="E5" s="188"/>
      <c r="F5" s="186" t="s">
        <v>5</v>
      </c>
      <c r="G5" s="187"/>
      <c r="H5" s="187"/>
      <c r="I5" s="188"/>
      <c r="J5" s="208" t="s">
        <v>35</v>
      </c>
    </row>
    <row r="6" spans="1:10" s="93" customFormat="1" ht="12.75">
      <c r="A6" s="206"/>
      <c r="B6" s="211" t="s">
        <v>6</v>
      </c>
      <c r="C6" s="212"/>
      <c r="D6" s="212"/>
      <c r="E6" s="213"/>
      <c r="F6" s="214" t="s">
        <v>7</v>
      </c>
      <c r="G6" s="215"/>
      <c r="H6" s="215"/>
      <c r="I6" s="216"/>
      <c r="J6" s="209"/>
    </row>
    <row r="7" spans="1:10" s="93" customFormat="1" ht="25.5">
      <c r="A7" s="206"/>
      <c r="B7" s="201" t="s">
        <v>8</v>
      </c>
      <c r="C7" s="202"/>
      <c r="D7" s="94" t="s">
        <v>98</v>
      </c>
      <c r="E7" s="10" t="s">
        <v>120</v>
      </c>
      <c r="F7" s="201" t="s">
        <v>8</v>
      </c>
      <c r="G7" s="202"/>
      <c r="H7" s="94" t="s">
        <v>98</v>
      </c>
      <c r="I7" s="10" t="s">
        <v>120</v>
      </c>
      <c r="J7" s="209"/>
    </row>
    <row r="8" spans="1:10" s="93" customFormat="1" ht="63.75">
      <c r="A8" s="206"/>
      <c r="B8" s="203" t="s">
        <v>9</v>
      </c>
      <c r="C8" s="204"/>
      <c r="D8" s="12" t="s">
        <v>10</v>
      </c>
      <c r="E8" s="13" t="s">
        <v>116</v>
      </c>
      <c r="F8" s="203" t="s">
        <v>9</v>
      </c>
      <c r="G8" s="204"/>
      <c r="H8" s="12" t="s">
        <v>10</v>
      </c>
      <c r="I8" s="13" t="s">
        <v>116</v>
      </c>
      <c r="J8" s="209"/>
    </row>
    <row r="9" spans="1:10" s="93" customFormat="1" ht="18" customHeight="1">
      <c r="A9" s="207"/>
      <c r="B9" s="95">
        <v>2008</v>
      </c>
      <c r="C9" s="95">
        <v>2009</v>
      </c>
      <c r="D9" s="96">
        <v>2009</v>
      </c>
      <c r="E9" s="97" t="s">
        <v>110</v>
      </c>
      <c r="F9" s="95">
        <v>2008</v>
      </c>
      <c r="G9" s="95">
        <v>2009</v>
      </c>
      <c r="H9" s="96">
        <v>2009</v>
      </c>
      <c r="I9" s="97" t="s">
        <v>110</v>
      </c>
      <c r="J9" s="210"/>
    </row>
    <row r="10" spans="1:10" s="60" customFormat="1" ht="27.75" customHeight="1">
      <c r="A10" s="55" t="s">
        <v>36</v>
      </c>
      <c r="B10" s="73">
        <f>'vp-2'!B10-'ci-3'!B10</f>
        <v>6003428</v>
      </c>
      <c r="C10" s="73">
        <f>'vp-2'!C10-'ci-3'!C10</f>
        <v>5516257</v>
      </c>
      <c r="D10" s="73">
        <f>'vp-2'!D10-'ci-3'!D10</f>
        <v>4999878</v>
      </c>
      <c r="E10" s="74">
        <f aca="true" t="shared" si="0" ref="E10:E20">D10/B10*100</f>
        <v>83.28371723621903</v>
      </c>
      <c r="F10" s="73">
        <f>'vp-2'!F10-'ci-3'!F10</f>
        <v>3486414</v>
      </c>
      <c r="G10" s="73">
        <f>'vp-2'!G10-'ci-3'!G10</f>
        <v>3070882</v>
      </c>
      <c r="H10" s="73">
        <f>'vp-2'!H10-'ci-3'!H10</f>
        <v>2972506</v>
      </c>
      <c r="I10" s="75">
        <f aca="true" t="shared" si="1" ref="I10:I20">H10/F10*100</f>
        <v>85.2596966395844</v>
      </c>
      <c r="J10" s="59" t="s">
        <v>37</v>
      </c>
    </row>
    <row r="11" spans="1:10" s="103" customFormat="1" ht="36" customHeight="1">
      <c r="A11" s="98" t="s">
        <v>38</v>
      </c>
      <c r="B11" s="99">
        <f>'vp-2'!B11-'ci-3'!B11</f>
        <v>1748554</v>
      </c>
      <c r="C11" s="99">
        <f>'vp-2'!C11-'ci-3'!C11</f>
        <v>1978949</v>
      </c>
      <c r="D11" s="99">
        <f>'vp-2'!D11-'ci-3'!D11</f>
        <v>1784850</v>
      </c>
      <c r="E11" s="100">
        <f t="shared" si="0"/>
        <v>102.07577232387447</v>
      </c>
      <c r="F11" s="99">
        <f>'vp-2'!F11-'ci-3'!F11</f>
        <v>1313821</v>
      </c>
      <c r="G11" s="99">
        <f>'vp-2'!G11-'ci-3'!G11</f>
        <v>1338406</v>
      </c>
      <c r="H11" s="99">
        <f>'vp-2'!H11-'ci-3'!H11</f>
        <v>1337193</v>
      </c>
      <c r="I11" s="101">
        <f t="shared" si="1"/>
        <v>101.77893335545708</v>
      </c>
      <c r="J11" s="102" t="s">
        <v>39</v>
      </c>
    </row>
    <row r="12" spans="1:10" s="103" customFormat="1" ht="29.25" customHeight="1">
      <c r="A12" s="104" t="s">
        <v>40</v>
      </c>
      <c r="B12" s="99">
        <f>'vp-2'!B12-'ci-3'!B12</f>
        <v>4254874</v>
      </c>
      <c r="C12" s="99">
        <f>'vp-2'!C12-'ci-3'!C12</f>
        <v>3537308</v>
      </c>
      <c r="D12" s="99">
        <f>'vp-2'!D12-'ci-3'!D12</f>
        <v>3215028</v>
      </c>
      <c r="E12" s="100">
        <f t="shared" si="0"/>
        <v>75.56106244274213</v>
      </c>
      <c r="F12" s="99">
        <f>'vp-2'!F12-'ci-3'!F12</f>
        <v>2172593</v>
      </c>
      <c r="G12" s="99">
        <f>'vp-2'!G12-'ci-3'!G12</f>
        <v>1732476</v>
      </c>
      <c r="H12" s="99">
        <f>'vp-2'!H12-'ci-3'!H12</f>
        <v>1635313</v>
      </c>
      <c r="I12" s="101">
        <f t="shared" si="1"/>
        <v>75.27010351225472</v>
      </c>
      <c r="J12" s="105" t="s">
        <v>41</v>
      </c>
    </row>
    <row r="13" spans="1:10" s="103" customFormat="1" ht="29.25" customHeight="1">
      <c r="A13" s="106" t="s">
        <v>42</v>
      </c>
      <c r="B13" s="99">
        <f>'vp-2'!B13-'ci-3'!B13</f>
        <v>153520</v>
      </c>
      <c r="C13" s="99">
        <f>'vp-2'!C13-'ci-3'!C13</f>
        <v>96146</v>
      </c>
      <c r="D13" s="99">
        <f>'vp-2'!D13-'ci-3'!D13</f>
        <v>90537</v>
      </c>
      <c r="E13" s="100">
        <f t="shared" si="0"/>
        <v>58.97407503908285</v>
      </c>
      <c r="F13" s="99">
        <f>'vp-2'!F13-'ci-3'!F13</f>
        <v>87070</v>
      </c>
      <c r="G13" s="99">
        <f>'vp-2'!G13-'ci-3'!G13</f>
        <v>61213</v>
      </c>
      <c r="H13" s="99">
        <f>'vp-2'!H13-'ci-3'!H13</f>
        <v>59943</v>
      </c>
      <c r="I13" s="101">
        <f t="shared" si="1"/>
        <v>68.84460778683817</v>
      </c>
      <c r="J13" s="107" t="s">
        <v>43</v>
      </c>
    </row>
    <row r="14" spans="1:10" s="103" customFormat="1" ht="29.25" customHeight="1">
      <c r="A14" s="106" t="s">
        <v>44</v>
      </c>
      <c r="B14" s="99">
        <f>'vp-2'!B14-'ci-3'!B14</f>
        <v>3435221</v>
      </c>
      <c r="C14" s="99">
        <f>'vp-2'!C14-'ci-3'!C14</f>
        <v>2761792</v>
      </c>
      <c r="D14" s="99">
        <f>'vp-2'!D14-'ci-3'!D14</f>
        <v>2502141</v>
      </c>
      <c r="E14" s="100">
        <f t="shared" si="0"/>
        <v>72.8378465315623</v>
      </c>
      <c r="F14" s="99">
        <f>'vp-2'!F14-'ci-3'!F14</f>
        <v>1811105</v>
      </c>
      <c r="G14" s="99">
        <f>'vp-2'!G14-'ci-3'!G14</f>
        <v>1426681</v>
      </c>
      <c r="H14" s="99">
        <f>'vp-2'!H14-'ci-3'!H14</f>
        <v>1335446</v>
      </c>
      <c r="I14" s="101">
        <f t="shared" si="1"/>
        <v>73.7365310128347</v>
      </c>
      <c r="J14" s="107" t="s">
        <v>45</v>
      </c>
    </row>
    <row r="15" spans="1:10" s="103" customFormat="1" ht="37.5" customHeight="1">
      <c r="A15" s="108" t="s">
        <v>46</v>
      </c>
      <c r="B15" s="99">
        <f>'vp-2'!B15-'ci-3'!B15</f>
        <v>666133</v>
      </c>
      <c r="C15" s="99">
        <f>'vp-2'!C15-'ci-3'!C15</f>
        <v>679370</v>
      </c>
      <c r="D15" s="99">
        <f>'vp-2'!D15-'ci-3'!D15</f>
        <v>622350</v>
      </c>
      <c r="E15" s="100">
        <f t="shared" si="0"/>
        <v>93.42728854447986</v>
      </c>
      <c r="F15" s="99">
        <f>'vp-2'!F15-'ci-3'!F15</f>
        <v>274418</v>
      </c>
      <c r="G15" s="99">
        <f>'vp-2'!G15-'ci-3'!G15</f>
        <v>244582</v>
      </c>
      <c r="H15" s="99">
        <f>'vp-2'!H15-'ci-3'!H15</f>
        <v>239924</v>
      </c>
      <c r="I15" s="101">
        <f t="shared" si="1"/>
        <v>87.4301248460378</v>
      </c>
      <c r="J15" s="109" t="s">
        <v>47</v>
      </c>
    </row>
    <row r="16" spans="1:10" s="60" customFormat="1" ht="30" customHeight="1">
      <c r="A16" s="72" t="s">
        <v>48</v>
      </c>
      <c r="B16" s="73">
        <f>'vp-2'!B16-'ci-3'!B16</f>
        <v>18618968</v>
      </c>
      <c r="C16" s="73">
        <f>'vp-2'!C16-'ci-3'!C16</f>
        <v>18572719</v>
      </c>
      <c r="D16" s="73">
        <f>'vp-2'!D16-'ci-3'!D16</f>
        <v>17986949</v>
      </c>
      <c r="E16" s="74">
        <f t="shared" si="0"/>
        <v>96.60551003686133</v>
      </c>
      <c r="F16" s="73">
        <f>'vp-2'!F16-'ci-3'!F16</f>
        <v>10124820</v>
      </c>
      <c r="G16" s="73">
        <f>'vp-2'!G16-'ci-3'!G16</f>
        <v>9773539</v>
      </c>
      <c r="H16" s="73">
        <f>'vp-2'!H16-'ci-3'!H16</f>
        <v>9660961</v>
      </c>
      <c r="I16" s="75">
        <f t="shared" si="1"/>
        <v>95.41859509601159</v>
      </c>
      <c r="J16" s="76" t="s">
        <v>49</v>
      </c>
    </row>
    <row r="17" spans="1:10" s="103" customFormat="1" ht="21.75" customHeight="1">
      <c r="A17" s="104" t="s">
        <v>50</v>
      </c>
      <c r="B17" s="99">
        <f>'vp-2'!B17-'ci-3'!B17</f>
        <v>1732228</v>
      </c>
      <c r="C17" s="99">
        <f>'vp-2'!C17-'ci-3'!C17</f>
        <v>1162656</v>
      </c>
      <c r="D17" s="99">
        <f>'vp-2'!D17-'ci-3'!D17</f>
        <v>1272662</v>
      </c>
      <c r="E17" s="100">
        <f t="shared" si="0"/>
        <v>73.46965872852765</v>
      </c>
      <c r="F17" s="99">
        <f>'vp-2'!F17-'ci-3'!F17</f>
        <v>1062189</v>
      </c>
      <c r="G17" s="99">
        <f>'vp-2'!G17-'ci-3'!G17</f>
        <v>713798</v>
      </c>
      <c r="H17" s="99">
        <f>'vp-2'!H17-'ci-3'!H17</f>
        <v>812087</v>
      </c>
      <c r="I17" s="101">
        <f t="shared" si="1"/>
        <v>76.45409621074968</v>
      </c>
      <c r="J17" s="105" t="s">
        <v>51</v>
      </c>
    </row>
    <row r="18" spans="1:10" s="103" customFormat="1" ht="64.5" customHeight="1">
      <c r="A18" s="98" t="s">
        <v>52</v>
      </c>
      <c r="B18" s="99">
        <f>'vp-2'!B18-'ci-3'!B18</f>
        <v>4453412</v>
      </c>
      <c r="C18" s="99">
        <f>'vp-2'!C18-'ci-3'!C18</f>
        <v>4182811</v>
      </c>
      <c r="D18" s="99">
        <f>'vp-2'!D18-'ci-3'!D18</f>
        <v>4280979</v>
      </c>
      <c r="E18" s="100">
        <f t="shared" si="0"/>
        <v>96.12806989337614</v>
      </c>
      <c r="F18" s="99">
        <f>'vp-2'!F18-'ci-3'!F18</f>
        <v>2402032</v>
      </c>
      <c r="G18" s="99">
        <f>'vp-2'!G18-'ci-3'!G18</f>
        <v>2223180</v>
      </c>
      <c r="H18" s="99">
        <f>'vp-2'!H18-'ci-3'!H18</f>
        <v>2315325</v>
      </c>
      <c r="I18" s="101">
        <f t="shared" si="1"/>
        <v>96.39026457599232</v>
      </c>
      <c r="J18" s="102" t="s">
        <v>53</v>
      </c>
    </row>
    <row r="19" spans="1:10" s="103" customFormat="1" ht="27.75" customHeight="1">
      <c r="A19" s="104" t="s">
        <v>54</v>
      </c>
      <c r="B19" s="99">
        <f>'vp-2'!B19-'ci-3'!B19</f>
        <v>3542421</v>
      </c>
      <c r="C19" s="99">
        <f>'vp-2'!C19-'ci-3'!C19</f>
        <v>3251238</v>
      </c>
      <c r="D19" s="99">
        <f>'vp-2'!D19-'ci-3'!D19</f>
        <v>2968061</v>
      </c>
      <c r="E19" s="100">
        <f t="shared" si="0"/>
        <v>83.78622981288785</v>
      </c>
      <c r="F19" s="99">
        <f>'vp-2'!F19-'ci-3'!F19</f>
        <v>1892060</v>
      </c>
      <c r="G19" s="99">
        <f>'vp-2'!G19-'ci-3'!G19</f>
        <v>1669181</v>
      </c>
      <c r="H19" s="99">
        <f>'vp-2'!H19-'ci-3'!H19</f>
        <v>1551984</v>
      </c>
      <c r="I19" s="101">
        <f t="shared" si="1"/>
        <v>82.02615139054787</v>
      </c>
      <c r="J19" s="105" t="s">
        <v>55</v>
      </c>
    </row>
    <row r="20" spans="1:10" s="103" customFormat="1" ht="27" customHeight="1">
      <c r="A20" s="66" t="s">
        <v>119</v>
      </c>
      <c r="B20" s="99">
        <f>'vp-2'!B20-'ci-3'!B20</f>
        <v>8890907</v>
      </c>
      <c r="C20" s="99">
        <f>'vp-2'!C20-'ci-3'!C20</f>
        <v>9976014</v>
      </c>
      <c r="D20" s="99">
        <f>'vp-2'!D20-'ci-3'!D20</f>
        <v>9465247</v>
      </c>
      <c r="E20" s="100">
        <f t="shared" si="0"/>
        <v>106.45985836990535</v>
      </c>
      <c r="F20" s="99">
        <f>'vp-2'!F20-'ci-3'!F20</f>
        <v>4768539</v>
      </c>
      <c r="G20" s="99">
        <f>'vp-2'!G20-'ci-3'!G20</f>
        <v>5167380</v>
      </c>
      <c r="H20" s="99">
        <f>'vp-2'!H20-'ci-3'!H20</f>
        <v>4981565</v>
      </c>
      <c r="I20" s="101">
        <f t="shared" si="1"/>
        <v>104.467322171424</v>
      </c>
      <c r="J20" s="105" t="s">
        <v>56</v>
      </c>
    </row>
    <row r="21" spans="1:10" s="60" customFormat="1" ht="53.25" customHeight="1">
      <c r="A21" s="88" t="s">
        <v>61</v>
      </c>
      <c r="B21" s="73">
        <f>'vp-2'!B21-'ci-3'!B21</f>
        <v>-718479</v>
      </c>
      <c r="C21" s="73">
        <f>'vp-2'!C21-'ci-3'!C21</f>
        <v>-490622</v>
      </c>
      <c r="D21" s="73">
        <f>'vp-2'!D21-'ci-3'!D21</f>
        <v>-767912</v>
      </c>
      <c r="E21" s="74"/>
      <c r="F21" s="73">
        <f>'vp-2'!F21-'ci-3'!F21</f>
        <v>-357009</v>
      </c>
      <c r="G21" s="73">
        <f>'vp-2'!G21-'ci-3'!G21</f>
        <v>-226334</v>
      </c>
      <c r="H21" s="73">
        <f>'vp-2'!H21-'ci-3'!H21</f>
        <v>-357991</v>
      </c>
      <c r="I21" s="74"/>
      <c r="J21" s="89" t="s">
        <v>62</v>
      </c>
    </row>
    <row r="22" spans="1:10" s="60" customFormat="1" ht="28.5" customHeight="1" thickBot="1">
      <c r="A22" s="110" t="s">
        <v>57</v>
      </c>
      <c r="B22" s="80">
        <f>'vp-2'!B22-'ci-3'!B22</f>
        <v>23903917</v>
      </c>
      <c r="C22" s="80">
        <f>'vp-2'!C22-'ci-3'!C22</f>
        <v>23598354</v>
      </c>
      <c r="D22" s="80">
        <f>'vp-2'!D22-'ci-3'!D22</f>
        <v>22218915</v>
      </c>
      <c r="E22" s="81">
        <f>D22/B22*100</f>
        <v>92.95093770615084</v>
      </c>
      <c r="F22" s="80">
        <f>'vp-2'!F22-'ci-3'!F22</f>
        <v>13254225</v>
      </c>
      <c r="G22" s="80">
        <f>'vp-2'!G22-'ci-3'!G22</f>
        <v>12618087</v>
      </c>
      <c r="H22" s="80">
        <f>'vp-2'!H22-'ci-3'!H22</f>
        <v>12275476</v>
      </c>
      <c r="I22" s="81">
        <f>H22/F22*100</f>
        <v>92.61556975228653</v>
      </c>
      <c r="J22" s="111" t="s">
        <v>58</v>
      </c>
    </row>
    <row r="23" spans="2:10" ht="12.75">
      <c r="B23" s="112"/>
      <c r="C23" s="112"/>
      <c r="D23" s="112"/>
      <c r="E23" s="112"/>
      <c r="F23" s="113"/>
      <c r="G23" s="113"/>
      <c r="H23" s="113"/>
      <c r="I23" s="112"/>
      <c r="J23" s="112"/>
    </row>
    <row r="24" spans="2:5" ht="12.75">
      <c r="B24" s="114"/>
      <c r="C24" s="114"/>
      <c r="D24" s="114"/>
      <c r="E24" s="114"/>
    </row>
  </sheetData>
  <mergeCells count="12">
    <mergeCell ref="B7:C7"/>
    <mergeCell ref="B8:C8"/>
    <mergeCell ref="F7:G7"/>
    <mergeCell ref="F8:G8"/>
    <mergeCell ref="A1:J1"/>
    <mergeCell ref="A2:J2"/>
    <mergeCell ref="B5:E5"/>
    <mergeCell ref="F5:I5"/>
    <mergeCell ref="A5:A9"/>
    <mergeCell ref="J5:J9"/>
    <mergeCell ref="B6:E6"/>
    <mergeCell ref="F6:I6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19"/>
  <sheetViews>
    <sheetView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0.7109375" style="115" customWidth="1"/>
    <col min="2" max="3" width="12.7109375" style="115" bestFit="1" customWidth="1"/>
    <col min="4" max="4" width="13.421875" style="115" bestFit="1" customWidth="1"/>
    <col min="5" max="5" width="9.57421875" style="115" bestFit="1" customWidth="1"/>
    <col min="6" max="7" width="12.7109375" style="115" bestFit="1" customWidth="1"/>
    <col min="8" max="8" width="13.421875" style="115" bestFit="1" customWidth="1"/>
    <col min="9" max="9" width="9.57421875" style="115" bestFit="1" customWidth="1"/>
    <col min="10" max="10" width="40.7109375" style="115" customWidth="1"/>
    <col min="11" max="16384" width="9.140625" style="115" customWidth="1"/>
  </cols>
  <sheetData>
    <row r="1" spans="1:10" s="1" customFormat="1" ht="20.25">
      <c r="A1" s="177" t="s">
        <v>111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" customFormat="1" ht="18">
      <c r="A2" s="178" t="s">
        <v>65</v>
      </c>
      <c r="B2" s="178"/>
      <c r="C2" s="178"/>
      <c r="D2" s="178"/>
      <c r="E2" s="178"/>
      <c r="F2" s="178"/>
      <c r="G2" s="178"/>
      <c r="H2" s="178"/>
      <c r="I2" s="178"/>
      <c r="J2" s="178"/>
    </row>
    <row r="4" spans="1:10" ht="13.5" thickBot="1">
      <c r="A4" s="115" t="s">
        <v>2</v>
      </c>
      <c r="J4" s="116" t="s">
        <v>3</v>
      </c>
    </row>
    <row r="5" spans="1:10" ht="15">
      <c r="A5" s="117"/>
      <c r="B5" s="186" t="s">
        <v>4</v>
      </c>
      <c r="C5" s="187"/>
      <c r="D5" s="187"/>
      <c r="E5" s="188"/>
      <c r="F5" s="186" t="s">
        <v>5</v>
      </c>
      <c r="G5" s="187"/>
      <c r="H5" s="187"/>
      <c r="I5" s="188"/>
      <c r="J5" s="118"/>
    </row>
    <row r="6" spans="1:10" ht="12.75">
      <c r="A6" s="119"/>
      <c r="B6" s="211" t="s">
        <v>6</v>
      </c>
      <c r="C6" s="212"/>
      <c r="D6" s="212"/>
      <c r="E6" s="213"/>
      <c r="F6" s="214" t="s">
        <v>7</v>
      </c>
      <c r="G6" s="215"/>
      <c r="H6" s="215"/>
      <c r="I6" s="216"/>
      <c r="J6" s="120"/>
    </row>
    <row r="7" spans="1:10" ht="25.5">
      <c r="A7" s="121"/>
      <c r="B7" s="217" t="s">
        <v>8</v>
      </c>
      <c r="C7" s="218"/>
      <c r="D7" s="122" t="s">
        <v>98</v>
      </c>
      <c r="E7" s="10" t="s">
        <v>120</v>
      </c>
      <c r="F7" s="217" t="s">
        <v>8</v>
      </c>
      <c r="G7" s="218"/>
      <c r="H7" s="122" t="s">
        <v>98</v>
      </c>
      <c r="I7" s="10" t="s">
        <v>120</v>
      </c>
      <c r="J7" s="123"/>
    </row>
    <row r="8" spans="1:10" ht="63.75">
      <c r="A8" s="119"/>
      <c r="B8" s="219" t="s">
        <v>9</v>
      </c>
      <c r="C8" s="220"/>
      <c r="D8" s="12" t="s">
        <v>10</v>
      </c>
      <c r="E8" s="13" t="s">
        <v>116</v>
      </c>
      <c r="F8" s="219" t="s">
        <v>9</v>
      </c>
      <c r="G8" s="220"/>
      <c r="H8" s="12" t="s">
        <v>10</v>
      </c>
      <c r="I8" s="13" t="s">
        <v>116</v>
      </c>
      <c r="J8" s="120"/>
    </row>
    <row r="9" spans="1:10" ht="16.5" customHeight="1">
      <c r="A9" s="124"/>
      <c r="B9" s="125">
        <v>2008</v>
      </c>
      <c r="C9" s="125">
        <v>2009</v>
      </c>
      <c r="D9" s="126">
        <v>2009</v>
      </c>
      <c r="E9" s="127" t="s">
        <v>110</v>
      </c>
      <c r="F9" s="125">
        <v>2008</v>
      </c>
      <c r="G9" s="125">
        <v>2009</v>
      </c>
      <c r="H9" s="126">
        <v>2009</v>
      </c>
      <c r="I9" s="127" t="s">
        <v>110</v>
      </c>
      <c r="J9" s="128"/>
    </row>
    <row r="10" spans="1:10" s="103" customFormat="1" ht="55.5" customHeight="1">
      <c r="A10" s="129" t="s">
        <v>66</v>
      </c>
      <c r="B10" s="99">
        <f>F10+'[3]Gosp I 08-09'!$B$8</f>
        <v>18089522</v>
      </c>
      <c r="C10" s="130">
        <f>G10+'[3]Gosp I 08-09'!$C$8</f>
        <v>15944399</v>
      </c>
      <c r="D10" s="99">
        <f>H10+'[3]Gosp I 08-09'!$D$8</f>
        <v>16354766</v>
      </c>
      <c r="E10" s="100">
        <f aca="true" t="shared" si="0" ref="E10:E16">D10/B10*100</f>
        <v>90.41016119718364</v>
      </c>
      <c r="F10" s="131">
        <v>9583458</v>
      </c>
      <c r="G10" s="130">
        <v>8271789</v>
      </c>
      <c r="H10" s="99">
        <v>8677976</v>
      </c>
      <c r="I10" s="132">
        <f aca="true" t="shared" si="1" ref="I10:I16">H10/F10*100</f>
        <v>90.5516150850768</v>
      </c>
      <c r="J10" s="133" t="s">
        <v>67</v>
      </c>
    </row>
    <row r="11" spans="1:10" s="103" customFormat="1" ht="51" customHeight="1">
      <c r="A11" s="129" t="s">
        <v>68</v>
      </c>
      <c r="B11" s="99">
        <f>F11+'[3]Gosp I 08-09'!$B$9</f>
        <v>7061122</v>
      </c>
      <c r="C11" s="130">
        <f>G11+'[3]Gosp I 08-09'!$C$9</f>
        <v>7443592</v>
      </c>
      <c r="D11" s="99">
        <f>H11+'[3]Gosp I 08-09'!$D$9</f>
        <v>6646051</v>
      </c>
      <c r="E11" s="100">
        <f t="shared" si="0"/>
        <v>94.1217415589194</v>
      </c>
      <c r="F11" s="131">
        <v>3727130</v>
      </c>
      <c r="G11" s="130">
        <v>3598930</v>
      </c>
      <c r="H11" s="99">
        <v>3378342</v>
      </c>
      <c r="I11" s="100">
        <f t="shared" si="1"/>
        <v>90.64191482454328</v>
      </c>
      <c r="J11" s="133" t="s">
        <v>69</v>
      </c>
    </row>
    <row r="12" spans="1:10" s="103" customFormat="1" ht="51" customHeight="1">
      <c r="A12" s="129" t="s">
        <v>70</v>
      </c>
      <c r="B12" s="99">
        <f>F12+'[3]Gosp I 08-09'!$B$10</f>
        <v>3477948</v>
      </c>
      <c r="C12" s="130">
        <f>G12+'[3]Gosp I 08-09'!$C$10</f>
        <v>2433941</v>
      </c>
      <c r="D12" s="99">
        <f>H12+'[3]Gosp I 08-09'!$D$10</f>
        <v>2616544</v>
      </c>
      <c r="E12" s="100">
        <f t="shared" si="0"/>
        <v>75.2324071550236</v>
      </c>
      <c r="F12" s="131">
        <v>1964571</v>
      </c>
      <c r="G12" s="99">
        <v>1219627</v>
      </c>
      <c r="H12" s="99">
        <v>1492583</v>
      </c>
      <c r="I12" s="100">
        <f t="shared" si="1"/>
        <v>75.97500930228533</v>
      </c>
      <c r="J12" s="133" t="s">
        <v>71</v>
      </c>
    </row>
    <row r="13" spans="1:10" s="103" customFormat="1" ht="72" customHeight="1">
      <c r="A13" s="134" t="s">
        <v>72</v>
      </c>
      <c r="B13" s="73">
        <f>SUM(B10:B12)</f>
        <v>28628592</v>
      </c>
      <c r="C13" s="73">
        <f>SUM(C10:C12)</f>
        <v>25821932</v>
      </c>
      <c r="D13" s="73">
        <f>SUM(D10:D12)</f>
        <v>25617361</v>
      </c>
      <c r="E13" s="135">
        <f t="shared" si="0"/>
        <v>89.48173560194648</v>
      </c>
      <c r="F13" s="73">
        <f>SUM(F10:F12)</f>
        <v>15275159</v>
      </c>
      <c r="G13" s="73">
        <f>SUM(G10:G12)</f>
        <v>13090346</v>
      </c>
      <c r="H13" s="73">
        <f>SUM(H10:H12)</f>
        <v>13548901</v>
      </c>
      <c r="I13" s="136">
        <f t="shared" si="1"/>
        <v>88.69891959880745</v>
      </c>
      <c r="J13" s="137" t="s">
        <v>73</v>
      </c>
    </row>
    <row r="14" spans="1:10" s="103" customFormat="1" ht="65.25" customHeight="1">
      <c r="A14" s="129" t="s">
        <v>74</v>
      </c>
      <c r="B14" s="99">
        <f>F14+'[3]Gosp I 08-09'!$B$12</f>
        <v>1186083</v>
      </c>
      <c r="C14" s="99">
        <f>G14+'[3]Gosp I 08-09'!$C$12</f>
        <v>905472</v>
      </c>
      <c r="D14" s="99">
        <f>H14+'[3]Gosp I 08-09'!$D$12</f>
        <v>993585</v>
      </c>
      <c r="E14" s="101">
        <f t="shared" si="0"/>
        <v>83.77027577328062</v>
      </c>
      <c r="F14" s="99">
        <v>636713</v>
      </c>
      <c r="G14" s="99">
        <v>499309</v>
      </c>
      <c r="H14" s="99">
        <v>587422</v>
      </c>
      <c r="I14" s="100">
        <f t="shared" si="1"/>
        <v>92.25852150026778</v>
      </c>
      <c r="J14" s="133" t="s">
        <v>75</v>
      </c>
    </row>
    <row r="15" spans="1:10" s="103" customFormat="1" ht="65.25" customHeight="1">
      <c r="A15" s="129" t="s">
        <v>117</v>
      </c>
      <c r="B15" s="99">
        <f>F15+'[3]Gosp I 08-09'!$B$13</f>
        <v>826426</v>
      </c>
      <c r="C15" s="99">
        <f>G15+'[3]Gosp I 08-09'!$C$13</f>
        <v>613558</v>
      </c>
      <c r="D15" s="99">
        <f>H15+'[3]Gosp I 08-09'!$D$13</f>
        <v>627955</v>
      </c>
      <c r="E15" s="101">
        <f t="shared" si="0"/>
        <v>75.98441965765839</v>
      </c>
      <c r="F15" s="99">
        <v>438988</v>
      </c>
      <c r="G15" s="99">
        <v>314056</v>
      </c>
      <c r="H15" s="99">
        <v>283700</v>
      </c>
      <c r="I15" s="100">
        <f t="shared" si="1"/>
        <v>64.62591232562166</v>
      </c>
      <c r="J15" s="133" t="s">
        <v>118</v>
      </c>
    </row>
    <row r="16" spans="1:10" s="103" customFormat="1" ht="66" customHeight="1" thickBot="1">
      <c r="A16" s="138" t="s">
        <v>76</v>
      </c>
      <c r="B16" s="80">
        <f>B13+B14-B15</f>
        <v>28988249</v>
      </c>
      <c r="C16" s="80">
        <f>C13+C14-C15</f>
        <v>26113846</v>
      </c>
      <c r="D16" s="80">
        <f>D13+D14-D15</f>
        <v>25982991</v>
      </c>
      <c r="E16" s="139">
        <f t="shared" si="0"/>
        <v>89.6328405347974</v>
      </c>
      <c r="F16" s="80">
        <f>F13+F14-F15</f>
        <v>15472884</v>
      </c>
      <c r="G16" s="80">
        <f>G13+G14-G15</f>
        <v>13275599</v>
      </c>
      <c r="H16" s="80">
        <f>H13+H14-H15</f>
        <v>13852623</v>
      </c>
      <c r="I16" s="139">
        <f t="shared" si="1"/>
        <v>89.52838397806123</v>
      </c>
      <c r="J16" s="140" t="s">
        <v>77</v>
      </c>
    </row>
    <row r="18" spans="3:5" ht="12.75">
      <c r="C18" s="141"/>
      <c r="D18" s="141"/>
      <c r="E18" s="142"/>
    </row>
    <row r="19" spans="2:9" ht="12.75">
      <c r="B19" s="143"/>
      <c r="C19" s="143"/>
      <c r="D19" s="143"/>
      <c r="E19" s="143"/>
      <c r="F19" s="143"/>
      <c r="G19" s="143"/>
      <c r="H19" s="143"/>
      <c r="I19" s="143"/>
    </row>
  </sheetData>
  <mergeCells count="10">
    <mergeCell ref="A1:J1"/>
    <mergeCell ref="A2:J2"/>
    <mergeCell ref="B5:E5"/>
    <mergeCell ref="F5:I5"/>
    <mergeCell ref="B6:E6"/>
    <mergeCell ref="F6:I6"/>
    <mergeCell ref="B7:C7"/>
    <mergeCell ref="B8:C8"/>
    <mergeCell ref="F7:G7"/>
    <mergeCell ref="F8:G8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23"/>
  <sheetViews>
    <sheetView workbookViewId="0" topLeftCell="A1">
      <pane xSplit="1" ySplit="9" topLeftCell="B1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A1" sqref="A1:J1"/>
    </sheetView>
  </sheetViews>
  <sheetFormatPr defaultColWidth="9.140625" defaultRowHeight="12.75"/>
  <cols>
    <col min="1" max="1" width="44.8515625" style="146" bestFit="1" customWidth="1"/>
    <col min="2" max="3" width="11.421875" style="146" bestFit="1" customWidth="1"/>
    <col min="4" max="4" width="13.421875" style="146" bestFit="1" customWidth="1"/>
    <col min="5" max="5" width="10.7109375" style="146" bestFit="1" customWidth="1"/>
    <col min="6" max="7" width="11.421875" style="146" bestFit="1" customWidth="1"/>
    <col min="8" max="8" width="13.421875" style="146" bestFit="1" customWidth="1"/>
    <col min="9" max="9" width="10.7109375" style="146" bestFit="1" customWidth="1"/>
    <col min="10" max="10" width="46.00390625" style="146" bestFit="1" customWidth="1"/>
    <col min="11" max="11" width="9.140625" style="146" customWidth="1"/>
    <col min="12" max="12" width="16.00390625" style="146" bestFit="1" customWidth="1"/>
    <col min="13" max="16384" width="9.140625" style="146" customWidth="1"/>
  </cols>
  <sheetData>
    <row r="1" spans="1:10" s="144" customFormat="1" ht="20.25">
      <c r="A1" s="231" t="s">
        <v>78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45" customFormat="1" ht="18">
      <c r="A2" s="232" t="s">
        <v>79</v>
      </c>
      <c r="B2" s="232"/>
      <c r="C2" s="232"/>
      <c r="D2" s="232"/>
      <c r="E2" s="232"/>
      <c r="F2" s="232"/>
      <c r="G2" s="232"/>
      <c r="H2" s="232"/>
      <c r="I2" s="232"/>
      <c r="J2" s="232"/>
    </row>
    <row r="4" spans="1:10" ht="13.5" thickBot="1">
      <c r="A4" s="146" t="s">
        <v>2</v>
      </c>
      <c r="J4" s="147" t="s">
        <v>3</v>
      </c>
    </row>
    <row r="5" spans="1:10" ht="15">
      <c r="A5" s="148"/>
      <c r="B5" s="233" t="s">
        <v>4</v>
      </c>
      <c r="C5" s="234"/>
      <c r="D5" s="234"/>
      <c r="E5" s="235"/>
      <c r="F5" s="233" t="s">
        <v>5</v>
      </c>
      <c r="G5" s="234"/>
      <c r="H5" s="234"/>
      <c r="I5" s="235"/>
      <c r="J5" s="149"/>
    </row>
    <row r="6" spans="1:10" ht="12.75">
      <c r="A6" s="150"/>
      <c r="B6" s="221" t="s">
        <v>6</v>
      </c>
      <c r="C6" s="222"/>
      <c r="D6" s="222"/>
      <c r="E6" s="223"/>
      <c r="F6" s="224" t="s">
        <v>7</v>
      </c>
      <c r="G6" s="225"/>
      <c r="H6" s="225"/>
      <c r="I6" s="226"/>
      <c r="J6" s="151"/>
    </row>
    <row r="7" spans="1:10" ht="25.5">
      <c r="A7" s="152"/>
      <c r="B7" s="227" t="s">
        <v>8</v>
      </c>
      <c r="C7" s="228"/>
      <c r="D7" s="153" t="s">
        <v>98</v>
      </c>
      <c r="E7" s="10" t="s">
        <v>120</v>
      </c>
      <c r="F7" s="227" t="s">
        <v>8</v>
      </c>
      <c r="G7" s="228"/>
      <c r="H7" s="153" t="s">
        <v>98</v>
      </c>
      <c r="I7" s="10" t="s">
        <v>120</v>
      </c>
      <c r="J7" s="154"/>
    </row>
    <row r="8" spans="1:10" ht="63.75">
      <c r="A8" s="150"/>
      <c r="B8" s="229" t="s">
        <v>9</v>
      </c>
      <c r="C8" s="230"/>
      <c r="D8" s="12" t="s">
        <v>10</v>
      </c>
      <c r="E8" s="13" t="s">
        <v>116</v>
      </c>
      <c r="F8" s="229" t="s">
        <v>9</v>
      </c>
      <c r="G8" s="230"/>
      <c r="H8" s="12" t="s">
        <v>10</v>
      </c>
      <c r="I8" s="13" t="s">
        <v>116</v>
      </c>
      <c r="J8" s="151"/>
    </row>
    <row r="9" spans="1:10" ht="16.5" customHeight="1">
      <c r="A9" s="155"/>
      <c r="B9" s="125">
        <v>2008</v>
      </c>
      <c r="C9" s="125">
        <v>2009</v>
      </c>
      <c r="D9" s="126">
        <v>2009</v>
      </c>
      <c r="E9" s="127" t="s">
        <v>110</v>
      </c>
      <c r="F9" s="125">
        <v>2008</v>
      </c>
      <c r="G9" s="125">
        <v>2009</v>
      </c>
      <c r="H9" s="126">
        <v>2009</v>
      </c>
      <c r="I9" s="127" t="s">
        <v>110</v>
      </c>
      <c r="J9" s="156"/>
    </row>
    <row r="10" spans="1:12" s="164" customFormat="1" ht="71.25">
      <c r="A10" s="157" t="s">
        <v>80</v>
      </c>
      <c r="B10" s="158">
        <f>F10+'[3]FBCF I 08-09'!$B$8</f>
        <v>6907167</v>
      </c>
      <c r="C10" s="159">
        <f>G10+'[3]FBCF I 08-09'!$C$8</f>
        <v>4125522</v>
      </c>
      <c r="D10" s="158">
        <f>H10+'[3]FBCF I 08-09'!$D$8</f>
        <v>4080936</v>
      </c>
      <c r="E10" s="160">
        <f aca="true" t="shared" si="0" ref="E10:E19">D10/B10*100</f>
        <v>59.08263112792843</v>
      </c>
      <c r="F10" s="159">
        <v>4140457</v>
      </c>
      <c r="G10" s="161">
        <v>2469528</v>
      </c>
      <c r="H10" s="161">
        <v>2493214</v>
      </c>
      <c r="I10" s="162">
        <f aca="true" t="shared" si="1" ref="I10:I19">H10/F10*100</f>
        <v>60.2159133641528</v>
      </c>
      <c r="J10" s="163" t="s">
        <v>81</v>
      </c>
      <c r="L10" s="165"/>
    </row>
    <row r="11" spans="1:12" s="164" customFormat="1" ht="27" customHeight="1">
      <c r="A11" s="157" t="s">
        <v>82</v>
      </c>
      <c r="B11" s="158">
        <f>F11+'[3]FBCF I 08-09'!$B$9</f>
        <v>5606</v>
      </c>
      <c r="C11" s="159">
        <f>G11+'[3]FBCF I 08-09'!$C$9</f>
        <v>53414</v>
      </c>
      <c r="D11" s="158">
        <f>H11+'[3]FBCF I 08-09'!$D$9</f>
        <v>35259</v>
      </c>
      <c r="E11" s="166" t="s">
        <v>114</v>
      </c>
      <c r="F11" s="159">
        <v>5279</v>
      </c>
      <c r="G11" s="158">
        <v>34972</v>
      </c>
      <c r="H11" s="158">
        <v>15535</v>
      </c>
      <c r="I11" s="167" t="s">
        <v>115</v>
      </c>
      <c r="J11" s="163" t="s">
        <v>83</v>
      </c>
      <c r="L11" s="165"/>
    </row>
    <row r="12" spans="1:12" s="164" customFormat="1" ht="40.5" customHeight="1">
      <c r="A12" s="157" t="s">
        <v>84</v>
      </c>
      <c r="B12" s="158">
        <f>F12+'[3]FBCF I 08-09'!$B$10</f>
        <v>523714</v>
      </c>
      <c r="C12" s="159">
        <f>G12+'[3]FBCF I 08-09'!$C$10</f>
        <v>401499</v>
      </c>
      <c r="D12" s="158">
        <f>H12+'[3]FBCF I 08-09'!$D$10</f>
        <v>439240</v>
      </c>
      <c r="E12" s="160">
        <f t="shared" si="0"/>
        <v>83.87020396628694</v>
      </c>
      <c r="F12" s="159">
        <v>390782</v>
      </c>
      <c r="G12" s="158">
        <v>284680</v>
      </c>
      <c r="H12" s="158">
        <v>325163</v>
      </c>
      <c r="I12" s="160">
        <f t="shared" si="1"/>
        <v>83.20828492612249</v>
      </c>
      <c r="J12" s="163" t="s">
        <v>85</v>
      </c>
      <c r="L12" s="168"/>
    </row>
    <row r="13" spans="1:10" s="164" customFormat="1" ht="39.75" customHeight="1">
      <c r="A13" s="157" t="s">
        <v>86</v>
      </c>
      <c r="B13" s="158">
        <f>F13+'[3]FBCF I 08-09'!$B$11</f>
        <v>289725</v>
      </c>
      <c r="C13" s="159">
        <f>G13+'[3]FBCF I 08-09'!$C$11</f>
        <v>261866</v>
      </c>
      <c r="D13" s="158">
        <f>H13+'[3]FBCF I 08-09'!$D$11</f>
        <v>252665</v>
      </c>
      <c r="E13" s="160">
        <f t="shared" si="0"/>
        <v>87.20855984122875</v>
      </c>
      <c r="F13" s="159">
        <v>145906</v>
      </c>
      <c r="G13" s="158">
        <v>100789</v>
      </c>
      <c r="H13" s="158">
        <v>108201</v>
      </c>
      <c r="I13" s="160">
        <f t="shared" si="1"/>
        <v>74.15801954683153</v>
      </c>
      <c r="J13" s="163" t="s">
        <v>87</v>
      </c>
    </row>
    <row r="14" spans="1:10" s="164" customFormat="1" ht="42.75" customHeight="1">
      <c r="A14" s="157" t="s">
        <v>88</v>
      </c>
      <c r="B14" s="158">
        <f>F14+'[3]FBCF I 08-09'!$B$12</f>
        <v>121701</v>
      </c>
      <c r="C14" s="159">
        <f>G14+'[3]FBCF I 08-09'!$C$12</f>
        <v>76058</v>
      </c>
      <c r="D14" s="158">
        <f>H14+'[3]FBCF I 08-09'!$D$12</f>
        <v>73771</v>
      </c>
      <c r="E14" s="160">
        <f t="shared" si="0"/>
        <v>60.616593125775466</v>
      </c>
      <c r="F14" s="159">
        <v>83543</v>
      </c>
      <c r="G14" s="158">
        <v>31459</v>
      </c>
      <c r="H14" s="158">
        <v>33772</v>
      </c>
      <c r="I14" s="160">
        <f t="shared" si="1"/>
        <v>40.42469147624577</v>
      </c>
      <c r="J14" s="163" t="s">
        <v>89</v>
      </c>
    </row>
    <row r="15" spans="1:10" s="164" customFormat="1" ht="27.75" customHeight="1">
      <c r="A15" s="169" t="s">
        <v>90</v>
      </c>
      <c r="B15" s="158">
        <f>F15+'[3]FBCF I 08-09'!$B$13</f>
        <v>12699</v>
      </c>
      <c r="C15" s="159">
        <f>G15+'[3]FBCF I 08-09'!$C$13</f>
        <v>5797</v>
      </c>
      <c r="D15" s="158">
        <f>H15+'[3]FBCF I 08-09'!$D$13</f>
        <v>5512</v>
      </c>
      <c r="E15" s="160">
        <f t="shared" si="0"/>
        <v>43.40499251909599</v>
      </c>
      <c r="F15" s="159">
        <v>9719</v>
      </c>
      <c r="G15" s="158">
        <v>4261</v>
      </c>
      <c r="H15" s="158">
        <v>4039</v>
      </c>
      <c r="I15" s="160">
        <f t="shared" si="1"/>
        <v>41.55777343348081</v>
      </c>
      <c r="J15" s="163" t="s">
        <v>91</v>
      </c>
    </row>
    <row r="16" spans="1:10" s="164" customFormat="1" ht="38.25" customHeight="1">
      <c r="A16" s="157" t="s">
        <v>92</v>
      </c>
      <c r="B16" s="158">
        <f>F16+'[3]FBCF I 08-09'!$B$14</f>
        <v>317561</v>
      </c>
      <c r="C16" s="159">
        <f>G16+'[3]FBCF I 08-09'!$C$14</f>
        <v>282286</v>
      </c>
      <c r="D16" s="158">
        <f>H16+'[3]FBCF I 08-09'!$D$14</f>
        <v>266754</v>
      </c>
      <c r="E16" s="160">
        <f t="shared" si="0"/>
        <v>84.00086912435721</v>
      </c>
      <c r="F16" s="159">
        <v>174527</v>
      </c>
      <c r="G16" s="158">
        <v>116367</v>
      </c>
      <c r="H16" s="158">
        <v>126339</v>
      </c>
      <c r="I16" s="160">
        <f t="shared" si="1"/>
        <v>72.38937241802128</v>
      </c>
      <c r="J16" s="163" t="s">
        <v>93</v>
      </c>
    </row>
    <row r="17" spans="1:10" ht="39" customHeight="1">
      <c r="A17" s="157" t="s">
        <v>112</v>
      </c>
      <c r="B17" s="158">
        <f>F17+'[3]FBCF I 08-09'!$B$15</f>
        <v>45501</v>
      </c>
      <c r="C17" s="159">
        <f>G17+'[3]FBCF I 08-09'!$C$15</f>
        <v>45741</v>
      </c>
      <c r="D17" s="158">
        <f>H17+'[3]FBCF I 08-09'!$D$15</f>
        <v>50458</v>
      </c>
      <c r="E17" s="160">
        <f t="shared" si="0"/>
        <v>110.8942660600866</v>
      </c>
      <c r="F17" s="159">
        <v>27167</v>
      </c>
      <c r="G17" s="158">
        <v>29963</v>
      </c>
      <c r="H17" s="158">
        <v>34225</v>
      </c>
      <c r="I17" s="160">
        <f t="shared" si="1"/>
        <v>125.98004932454816</v>
      </c>
      <c r="J17" s="163" t="s">
        <v>113</v>
      </c>
    </row>
    <row r="18" spans="1:10" ht="36.75" customHeight="1">
      <c r="A18" s="157" t="s">
        <v>94</v>
      </c>
      <c r="B18" s="158">
        <f>F18+'[3]FBCF I 08-09'!$B$16</f>
        <v>2516</v>
      </c>
      <c r="C18" s="159">
        <f>G18+'[3]FBCF I 08-09'!$C$16</f>
        <v>2368</v>
      </c>
      <c r="D18" s="158">
        <f>H18+'[3]FBCF I 08-09'!$D$16</f>
        <v>2258</v>
      </c>
      <c r="E18" s="160">
        <f t="shared" si="0"/>
        <v>89.7456279809221</v>
      </c>
      <c r="F18" s="159">
        <v>1263</v>
      </c>
      <c r="G18" s="158">
        <v>1095</v>
      </c>
      <c r="H18" s="158">
        <v>1037</v>
      </c>
      <c r="I18" s="160">
        <f t="shared" si="1"/>
        <v>82.10609659540776</v>
      </c>
      <c r="J18" s="163" t="s">
        <v>95</v>
      </c>
    </row>
    <row r="19" spans="1:10" ht="47.25" customHeight="1" thickBot="1">
      <c r="A19" s="170" t="s">
        <v>96</v>
      </c>
      <c r="B19" s="171">
        <f>SUM(B10:B18)</f>
        <v>8226190</v>
      </c>
      <c r="C19" s="171">
        <f>SUM(C10:C18)</f>
        <v>5254551</v>
      </c>
      <c r="D19" s="171">
        <f>SUM(D10:D18)</f>
        <v>5206853</v>
      </c>
      <c r="E19" s="172">
        <f t="shared" si="0"/>
        <v>63.2960459216235</v>
      </c>
      <c r="F19" s="173">
        <f>SUM(F10:F18)</f>
        <v>4978643</v>
      </c>
      <c r="G19" s="171">
        <f>SUM(G10:G18)</f>
        <v>3073114</v>
      </c>
      <c r="H19" s="171">
        <f>SUM(H10:H18)</f>
        <v>3141525</v>
      </c>
      <c r="I19" s="172">
        <f t="shared" si="1"/>
        <v>63.10002544870158</v>
      </c>
      <c r="J19" s="174" t="s">
        <v>97</v>
      </c>
    </row>
    <row r="22" spans="5:9" ht="12.75">
      <c r="E22" s="175"/>
      <c r="I22" s="175"/>
    </row>
    <row r="23" spans="2:9" ht="12.75">
      <c r="B23" s="176"/>
      <c r="C23" s="176"/>
      <c r="D23" s="176"/>
      <c r="E23" s="176"/>
      <c r="F23" s="176"/>
      <c r="G23" s="176"/>
      <c r="H23" s="176"/>
      <c r="I23" s="176"/>
    </row>
  </sheetData>
  <mergeCells count="10">
    <mergeCell ref="A1:J1"/>
    <mergeCell ref="A2:J2"/>
    <mergeCell ref="B5:E5"/>
    <mergeCell ref="F5:I5"/>
    <mergeCell ref="B6:E6"/>
    <mergeCell ref="F6:I6"/>
    <mergeCell ref="B7:C7"/>
    <mergeCell ref="B8:C8"/>
    <mergeCell ref="F7:G7"/>
    <mergeCell ref="F8:G8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EugenSpinu</cp:lastModifiedBy>
  <cp:lastPrinted>2009-09-15T05:19:52Z</cp:lastPrinted>
  <dcterms:created xsi:type="dcterms:W3CDTF">2008-09-17T02:23:32Z</dcterms:created>
  <dcterms:modified xsi:type="dcterms:W3CDTF">2009-09-16T06:41:24Z</dcterms:modified>
  <cp:category/>
  <cp:version/>
  <cp:contentType/>
  <cp:contentStatus/>
</cp:coreProperties>
</file>