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690" activeTab="0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  <sheet name="22.10" sheetId="10" r:id="rId10"/>
    <sheet name="22.11" sheetId="11" r:id="rId11"/>
    <sheet name="22.12" sheetId="12" r:id="rId12"/>
    <sheet name="22.13" sheetId="13" r:id="rId13"/>
    <sheet name="22.14" sheetId="14" r:id="rId14"/>
    <sheet name="22.15" sheetId="15" r:id="rId15"/>
    <sheet name="22.16" sheetId="16" r:id="rId16"/>
    <sheet name="22.17" sheetId="17" r:id="rId17"/>
    <sheet name="22.18" sheetId="18" r:id="rId18"/>
    <sheet name="22.19" sheetId="19" r:id="rId19"/>
  </sheets>
  <externalReferences>
    <externalReference r:id="rId22"/>
  </externalReferences>
  <definedNames>
    <definedName name="_xlnm.Print_Titles" localSheetId="1">'22.2'!$2:$3</definedName>
  </definedNames>
  <calcPr fullCalcOnLoad="1"/>
</workbook>
</file>

<file path=xl/comments16.xml><?xml version="1.0" encoding="utf-8"?>
<comments xmlns="http://schemas.openxmlformats.org/spreadsheetml/2006/main">
  <authors>
    <author>AngelaCervatiuc</author>
  </authors>
  <commentList>
    <comment ref="A10" authorId="0">
      <text>
        <r>
          <rPr>
            <b/>
            <sz val="9"/>
            <rFont val="Tahoma"/>
            <family val="2"/>
          </rPr>
          <t>AngelaCervatiuc:</t>
        </r>
        <r>
          <rPr>
            <sz val="9"/>
            <rFont val="Tahoma"/>
            <family val="2"/>
          </rPr>
          <t xml:space="preserve">
0208+0209</t>
        </r>
      </text>
    </comment>
  </commentList>
</comments>
</file>

<file path=xl/sharedStrings.xml><?xml version="1.0" encoding="utf-8"?>
<sst xmlns="http://schemas.openxmlformats.org/spreadsheetml/2006/main" count="407" uniqueCount="265">
  <si>
    <r>
      <t xml:space="preserve">impozite pe venit / </t>
    </r>
    <r>
      <rPr>
        <i/>
        <sz val="8"/>
        <rFont val="Arial"/>
        <family val="2"/>
      </rPr>
      <t>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</si>
  <si>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taxe pentru servicii specifice
</t>
    </r>
    <r>
      <rPr>
        <i/>
        <sz val="8"/>
        <rFont val="Arial"/>
        <family val="2"/>
      </rPr>
      <t>сборы за конкретные услуги
fees for specific services</t>
    </r>
  </si>
  <si>
    <r>
      <t xml:space="preserve">alte taxe pentru mărfuri şi servicii
</t>
    </r>
    <r>
      <rPr>
        <i/>
        <sz val="8"/>
        <rFont val="Arial"/>
        <family val="2"/>
      </rPr>
      <t>прочие сборы на товары и услуги
other fees on goods and services</t>
    </r>
  </si>
  <si>
    <r>
      <t xml:space="preserve">Contribuţii şi prime de asigurări obligatorii 
</t>
    </r>
    <r>
      <rPr>
        <i/>
        <sz val="8"/>
        <rFont val="Arial"/>
        <family val="2"/>
      </rPr>
      <t>Взносы на обязательное страхование
Compulsory insurance premiums</t>
    </r>
  </si>
  <si>
    <r>
      <t xml:space="preserve">venituri din vânzarea mărfurilor şi serviciilor
</t>
    </r>
    <r>
      <rPr>
        <i/>
        <sz val="8"/>
        <rFont val="Arial"/>
        <family val="2"/>
      </rPr>
      <t>доходы от продажи товаров и услуг
income from the sale of goods and services</t>
    </r>
  </si>
  <si>
    <r>
      <t xml:space="preserve">Servicii de stat cu destinaţie generală
</t>
    </r>
    <r>
      <rPr>
        <i/>
        <sz val="8"/>
        <rFont val="Arial"/>
        <family val="2"/>
      </rPr>
      <t>Государственные услуги общего назначения
State services with general destination</t>
    </r>
  </si>
  <si>
    <r>
      <t xml:space="preserve">Ordine publică şi securitate naţională
</t>
    </r>
    <r>
      <rPr>
        <i/>
        <sz val="8"/>
        <rFont val="Arial"/>
        <family val="2"/>
      </rPr>
      <t>Общественный порядок и национальная безопасность
Public order and national security</t>
    </r>
  </si>
  <si>
    <r>
      <t xml:space="preserve">Servicii în domeniul economiei 
</t>
    </r>
    <r>
      <rPr>
        <i/>
        <sz val="8"/>
        <rFont val="Arial"/>
        <family val="2"/>
      </rPr>
      <t>Услуги в области экономики
Services in the field of economy</t>
    </r>
  </si>
  <si>
    <r>
      <t xml:space="preserve">Gospodăria de locuinţe şi gospodăria serviciilor comunale 
</t>
    </r>
    <r>
      <rPr>
        <i/>
        <sz val="8"/>
        <rFont val="Arial"/>
        <family val="2"/>
      </rPr>
      <t>Жилищно-коммунальное хозяйство
Household dwelling and Hosehold communal services</t>
    </r>
  </si>
  <si>
    <r>
      <t xml:space="preserve">Cultură, sport, tineret, culte şi odihnă
</t>
    </r>
    <r>
      <rPr>
        <i/>
        <sz val="8"/>
        <rFont val="Arial"/>
        <family val="2"/>
      </rPr>
      <t>Культура, спорт, молодежь, культы и отдых
Culture, sports, youth, cults and rest</t>
    </r>
  </si>
  <si>
    <t>x</t>
  </si>
  <si>
    <r>
      <t xml:space="preserve">Structura, %
</t>
    </r>
    <r>
      <rPr>
        <i/>
        <sz val="8"/>
        <rFont val="Arial"/>
        <family val="2"/>
      </rPr>
      <t>Структура, %
Structure, %</t>
    </r>
  </si>
  <si>
    <r>
      <t xml:space="preserve">Mil. lei 
</t>
    </r>
    <r>
      <rPr>
        <i/>
        <sz val="8"/>
        <rFont val="Arial"/>
        <family val="2"/>
      </rPr>
      <t>Млн. лей
Mio. lei</t>
    </r>
    <r>
      <rPr>
        <sz val="8"/>
        <rFont val="Arial"/>
        <family val="2"/>
      </rPr>
      <t xml:space="preserve">
</t>
    </r>
  </si>
  <si>
    <r>
      <t>Impozite şi taxe /</t>
    </r>
    <r>
      <rPr>
        <i/>
        <sz val="8"/>
        <rFont val="Arial"/>
        <family val="2"/>
      </rPr>
      <t xml:space="preserve"> Налоги и сборы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Fees and taxes</t>
    </r>
  </si>
  <si>
    <r>
      <t xml:space="preserve">amenzi şi sancţiuni / </t>
    </r>
    <r>
      <rPr>
        <i/>
        <sz val="8"/>
        <rFont val="Arial"/>
        <family val="2"/>
      </rPr>
      <t>штрафы и пени / fines and penalities</t>
    </r>
  </si>
  <si>
    <r>
      <t xml:space="preserve">Învăţământ / </t>
    </r>
    <r>
      <rPr>
        <i/>
        <sz val="8"/>
        <rFont val="Arial"/>
        <family val="2"/>
      </rPr>
      <t>Образование / Education</t>
    </r>
  </si>
  <si>
    <r>
      <t xml:space="preserve">Venituri / </t>
    </r>
    <r>
      <rPr>
        <i/>
        <sz val="9"/>
        <rFont val="Arial"/>
        <family val="2"/>
      </rPr>
      <t>Доходы</t>
    </r>
    <r>
      <rPr>
        <b/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</si>
  <si>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Cheltuieli şi active nefinanciare
</t>
    </r>
    <r>
      <rPr>
        <i/>
        <sz val="9"/>
        <rFont val="Arial"/>
        <family val="2"/>
      </rPr>
      <t>Расходы и нефинансовые активы
Expenditures and non-financial assets</t>
    </r>
  </si>
  <si>
    <r>
      <t xml:space="preserve">taxa asupra comerţului exterior şi operaţiunilor externe
</t>
    </r>
    <r>
      <rPr>
        <i/>
        <sz val="8"/>
        <rFont val="Arial"/>
        <family val="2"/>
      </rPr>
      <t>пошлины на внешнюю торговлю и внешние операции
fees on external trade and external operations</t>
    </r>
  </si>
  <si>
    <r>
      <t xml:space="preserve">taxe şi plăţi pentru utilizarea mărfurilor şi pentru practicarea unor genuri de activitate
</t>
    </r>
    <r>
      <rPr>
        <i/>
        <sz val="8"/>
        <rFont val="Arial"/>
        <family val="2"/>
      </rPr>
      <t xml:space="preserve">   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</si>
  <si>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</t>
  </si>
  <si>
    <r>
      <t xml:space="preserve">impozite pe proprietate / </t>
    </r>
    <r>
      <rPr>
        <i/>
        <sz val="8"/>
        <rFont val="Arial"/>
        <family val="2"/>
      </rPr>
      <t xml:space="preserve">налоги на собственность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taxes on property</t>
    </r>
  </si>
  <si>
    <r>
      <t xml:space="preserve">Precizat  
</t>
    </r>
    <r>
      <rPr>
        <i/>
        <sz val="8"/>
        <rFont val="Arial"/>
        <family val="2"/>
      </rPr>
      <t xml:space="preserve">Предусмотрено 
Planned </t>
    </r>
  </si>
  <si>
    <r>
      <t xml:space="preserve">Executat 
</t>
    </r>
    <r>
      <rPr>
        <i/>
        <sz val="8"/>
        <rFont val="Arial"/>
        <family val="2"/>
      </rPr>
      <t xml:space="preserve">Исполнено 
Executed </t>
    </r>
  </si>
  <si>
    <r>
      <t xml:space="preserve">mil. lei
</t>
    </r>
    <r>
      <rPr>
        <i/>
        <sz val="8"/>
        <rFont val="Arial"/>
        <family val="2"/>
      </rPr>
      <t>млн. лей
mio. lei</t>
    </r>
  </si>
  <si>
    <r>
      <t>struc-
tura, %
c</t>
    </r>
    <r>
      <rPr>
        <i/>
        <sz val="8"/>
        <rFont val="Arial"/>
        <family val="2"/>
      </rPr>
      <t>трук-
тура, %
struc-
ture, %</t>
    </r>
  </si>
  <si>
    <r>
      <t xml:space="preserve">impozite şi taxe pe mărfuri şi servicii
</t>
    </r>
    <r>
      <rPr>
        <i/>
        <sz val="8"/>
        <rFont val="Arial"/>
        <family val="2"/>
      </rPr>
      <t>налоги и сборы на товары и услуги
fees and taxes on goods and services</t>
    </r>
  </si>
  <si>
    <r>
      <t>din care: /</t>
    </r>
    <r>
      <rPr>
        <i/>
        <sz val="8"/>
        <rFont val="Arial"/>
        <family val="2"/>
      </rPr>
      <t xml:space="preserve"> из них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</t>
    </r>
    <r>
      <rPr>
        <sz val="8"/>
        <rFont val="Arial"/>
        <family val="2"/>
      </rPr>
      <t>: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</si>
  <si>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</si>
  <si>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 xml:space="preserve">accize / </t>
    </r>
    <r>
      <rPr>
        <i/>
        <sz val="8"/>
        <rFont val="Arial"/>
        <family val="2"/>
      </rPr>
      <t>акцизы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excises</t>
    </r>
  </si>
  <si>
    <r>
      <t xml:space="preserve">taxe şi plăţi pentru utilizarea mărfurilor şi pentru practicarea unor genuri de activitate
</t>
    </r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</si>
  <si>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    </t>
  </si>
  <si>
    <r>
      <t xml:space="preserve">venituri din proprietate
</t>
    </r>
    <r>
      <rPr>
        <i/>
        <sz val="8"/>
        <rFont val="Arial"/>
        <family val="2"/>
      </rPr>
      <t>доходы от собственности
property income</t>
    </r>
  </si>
  <si>
    <r>
      <t xml:space="preserve">donaţii voluntare
</t>
    </r>
    <r>
      <rPr>
        <i/>
        <sz val="8"/>
        <rFont val="Arial"/>
        <family val="2"/>
      </rPr>
      <t>добровольные пожертвования
voluntary donations</t>
    </r>
  </si>
  <si>
    <r>
      <t xml:space="preserve">Apărare naţională
</t>
    </r>
    <r>
      <rPr>
        <i/>
        <sz val="8"/>
        <rFont val="Arial"/>
        <family val="2"/>
      </rPr>
      <t>Национальная оборона
National defense</t>
    </r>
  </si>
  <si>
    <r>
      <t xml:space="preserve">Protecţia mediului
</t>
    </r>
    <r>
      <rPr>
        <i/>
        <sz val="8"/>
        <rFont val="Arial"/>
        <family val="2"/>
      </rPr>
      <t>Охрана окружающей среды
Environment protection</t>
    </r>
  </si>
  <si>
    <r>
      <t xml:space="preserve">mil. lei     
</t>
    </r>
    <r>
      <rPr>
        <i/>
        <sz val="8"/>
        <rFont val="Arial"/>
        <family val="2"/>
      </rPr>
      <t>млн. лей
 mio. lei</t>
    </r>
  </si>
  <si>
    <r>
      <t xml:space="preserve"> mil. lei     
</t>
    </r>
    <r>
      <rPr>
        <i/>
        <sz val="8"/>
        <rFont val="Arial"/>
        <family val="2"/>
      </rPr>
      <t>млн. лей
 mio. lei</t>
    </r>
  </si>
  <si>
    <r>
      <t xml:space="preserve">Impozite şi taxe / </t>
    </r>
    <r>
      <rPr>
        <i/>
        <sz val="8"/>
        <rFont val="Arial"/>
        <family val="2"/>
      </rPr>
      <t>Налоги и сборы / Fees and taxes</t>
    </r>
  </si>
  <si>
    <r>
      <t>din care: /</t>
    </r>
    <r>
      <rPr>
        <i/>
        <sz val="8"/>
        <rFont val="Arial"/>
        <family val="2"/>
      </rPr>
      <t xml:space="preserve"> 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</si>
  <si>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t>taxe şi plăţi pentru utilizarea mărfurilor şi pentru practicarea unor genuri de activitate</t>
  </si>
  <si>
    <t xml:space="preserve">сборы и платежи за использование товаров и на осуществление  определенных видов деятельности
fees and payments for the use of the goods and for practicingof certain types of activity </t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</si>
  <si>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b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</si>
  <si>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r>
      <t xml:space="preserve">Învăţământ / </t>
    </r>
    <r>
      <rPr>
        <i/>
        <sz val="8"/>
        <rFont val="Arial"/>
        <family val="2"/>
      </rPr>
      <t>Образование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Education</t>
    </r>
  </si>
  <si>
    <r>
      <t>milioane lei 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</si>
  <si>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r>
      <t>Venituri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Доходы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Revenues</t>
    </r>
  </si>
  <si>
    <r>
      <t>venituri din proprietate /</t>
    </r>
    <r>
      <rPr>
        <i/>
        <sz val="8"/>
        <rFont val="Arial"/>
        <family val="2"/>
      </rPr>
      <t xml:space="preserve"> доходы от собственности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property income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</si>
  <si>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fines and penalities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</si>
  <si>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 incomes</t>
    </r>
  </si>
  <si>
    <r>
      <t xml:space="preserve">Аsigurări sociale / </t>
    </r>
    <r>
      <rPr>
        <i/>
        <sz val="8"/>
        <rFont val="Arial"/>
        <family val="2"/>
      </rPr>
      <t xml:space="preserve">Социальное страхование </t>
    </r>
    <r>
      <rPr>
        <b/>
        <sz val="8"/>
        <rFont val="Arial"/>
        <family val="2"/>
      </rPr>
      <t xml:space="preserve">/ </t>
    </r>
    <r>
      <rPr>
        <i/>
        <sz val="8"/>
        <rFont val="Arial"/>
        <family val="2"/>
      </rPr>
      <t>Social Insurance</t>
    </r>
  </si>
  <si>
    <r>
      <t xml:space="preserve">Pensii / </t>
    </r>
    <r>
      <rPr>
        <i/>
        <sz val="8"/>
        <rFont val="Arial"/>
        <family val="2"/>
      </rPr>
      <t>Пенсии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Pensions</t>
    </r>
  </si>
  <si>
    <r>
      <t xml:space="preserve">Indemnizaţii / </t>
    </r>
    <r>
      <rPr>
        <i/>
        <sz val="8"/>
        <rFont val="Arial"/>
        <family val="2"/>
      </rPr>
      <t>Пособия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Social benefits </t>
    </r>
  </si>
  <si>
    <r>
      <t xml:space="preserve">Аsistenţă socială / </t>
    </r>
    <r>
      <rPr>
        <i/>
        <sz val="8"/>
        <rFont val="Arial"/>
        <family val="2"/>
      </rPr>
      <t>Социальная помощь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Social Assistance</t>
    </r>
  </si>
  <si>
    <r>
      <t xml:space="preserve">Ajutoare bănești / </t>
    </r>
    <r>
      <rPr>
        <i/>
        <sz val="8"/>
        <rFont val="Arial"/>
        <family val="2"/>
      </rPr>
      <t>Финансовая помощь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Financial support</t>
    </r>
  </si>
  <si>
    <r>
      <t xml:space="preserve">Ocrotirea sănătății / </t>
    </r>
    <r>
      <rPr>
        <i/>
        <sz val="8"/>
        <rFont val="Arial"/>
        <family val="2"/>
      </rPr>
      <t xml:space="preserve">Здравоохранение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Health protection</t>
    </r>
  </si>
  <si>
    <r>
      <t xml:space="preserve">22.6. Agregate monetare (la sfârşitul anului)
</t>
    </r>
    <r>
      <rPr>
        <i/>
        <sz val="9"/>
        <rFont val="Arial"/>
        <family val="2"/>
      </rPr>
      <t xml:space="preserve">          Денежные агрегаты (на конец года)
          Monetary aggregates (end-year) </t>
    </r>
  </si>
  <si>
    <r>
      <t>milioane lei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миллионов лей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million lei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</si>
  <si>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</si>
  <si>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t>de la comercializarea mărfurilor de consum, indiferent de canalul de desfacere</t>
  </si>
  <si>
    <t xml:space="preserve">от торговой выручки от продажи товаров независимо от каналов реализации
from the sale of goods, regardless of channel of sale </t>
  </si>
  <si>
    <t>de la întreprinderile care prestează servicii de transport</t>
  </si>
  <si>
    <t>от предприятий, оказывающих транспортные услуги
from enterprises providing transport services</t>
  </si>
  <si>
    <t>din impozite şi taxe</t>
  </si>
  <si>
    <t>от сбора налогов и пошлин
from taxes and duties</t>
  </si>
  <si>
    <t>pentru salarii, burse, plăţi sociale, plata pensiilor, indemnizaţiilor şi despăgubirilor de asigurare</t>
  </si>
  <si>
    <t>на заработную плату, стипендии, выплаты социального характера, выплаты пенсий, пособий и страховых возмещений
for wages, study grants, social payments, pensions, benefits and insurance refunds</t>
  </si>
  <si>
    <t>pentru cumpărarea valutei străine de la persoane fizice</t>
  </si>
  <si>
    <t>на покупку иностранной валюты у физических лиц
for the purchase of foreign currency from natural persons</t>
  </si>
  <si>
    <r>
      <t>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million lei</t>
    </r>
  </si>
  <si>
    <t>Soldul depozitelor ale persoanelor fizice – total</t>
  </si>
  <si>
    <t>Остаток депозитовфизических лиц – всего
Balance of deposits of physical persons – total</t>
  </si>
  <si>
    <r>
      <t xml:space="preserve">22.9. Numărul agenţilor economici, pe principalele tipuri de activităţi
</t>
    </r>
    <r>
      <rPr>
        <i/>
        <sz val="9"/>
        <rFont val="Arial"/>
        <family val="2"/>
      </rPr>
      <t xml:space="preserve">          Количество хозяйствующих субъектов по основным видам деятельности
          Number of economic units, by main economic activities </t>
    </r>
  </si>
  <si>
    <r>
      <t xml:space="preserve">Întreprinderile care au obținut profit 
</t>
    </r>
    <r>
      <rPr>
        <i/>
        <sz val="8"/>
        <rFont val="Arial"/>
        <family val="2"/>
      </rPr>
      <t xml:space="preserve">Предприятия, получившие прибыль 
Enterprises which had profit 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</si>
  <si>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Total 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</si>
  <si>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</si>
  <si>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>Producţia şi furnizarea de energie electrică şi termică, gaze, apă caldă şi aer condiţionat</t>
  </si>
  <si>
    <t>Производство и обеспечение электро- и теплоэнергией, газом и горячей водой; кондиционирование воздуха
Electricity, gas, steam and air conditioning supply</t>
  </si>
  <si>
    <t>Distribuţia apei; salubritate, gestionarea deşeurilor, activităţi de decontaminare</t>
  </si>
  <si>
    <t>Водоснабжение; очистка и обработка отходов и восстановительные работы
Water supply; sewerage, waste management and remediation activities</t>
  </si>
  <si>
    <t>Comerţ cu ridicata şi cu amănuntul; repararea autovehiculelor, motocicletelor, a bunurilor casnice şi personale</t>
  </si>
  <si>
    <t xml:space="preserve">Оптовая и розничная торговля; ремонт автомобилей, мотоциклов, бытовых товаров и предметов личного пользования
Wholesale and retail trade; repair of motor vehicles, motorcycles, household and personal goods </t>
  </si>
  <si>
    <r>
      <t xml:space="preserve">Venituri din vânzări, mil. lei 
</t>
    </r>
    <r>
      <rPr>
        <i/>
        <sz val="8"/>
        <rFont val="Arial"/>
        <family val="2"/>
      </rPr>
      <t xml:space="preserve">Доходы от продаж, млн. лей 
Incomes from the sales, mio. lei </t>
    </r>
  </si>
  <si>
    <r>
      <t xml:space="preserve">Profit (+), pierderi (-) până la impozitare, mil. lei
</t>
    </r>
    <r>
      <rPr>
        <i/>
        <sz val="8"/>
        <rFont val="Arial"/>
        <family val="2"/>
      </rPr>
      <t xml:space="preserve">Прибыль (+), убытки (-) до налогообложения, млн. лей 
Profit (+), losses (-)
 before taxation, mio. lei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</si>
  <si>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</si>
  <si>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>Construcţii /</t>
    </r>
    <r>
      <rPr>
        <i/>
        <sz val="8"/>
        <rFont val="Arial"/>
        <family val="2"/>
      </rPr>
      <t xml:space="preserve"> Строительство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Construction</t>
    </r>
  </si>
  <si>
    <r>
      <t xml:space="preserve"> milioane lei /</t>
    </r>
    <r>
      <rPr>
        <i/>
        <sz val="8"/>
        <rFont val="Arial"/>
        <family val="2"/>
      </rPr>
      <t xml:space="preserve"> 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</si>
  <si>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 /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</si>
  <si>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 xml:space="preserve">Construcţii / </t>
    </r>
    <r>
      <rPr>
        <i/>
        <sz val="8"/>
        <rFont val="Arial"/>
        <family val="2"/>
      </rPr>
      <t xml:space="preserve">Строительство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Construction</t>
    </r>
  </si>
  <si>
    <t>Оптовая и розничная торговля; ремонт автомобилей, мотоциклов, бытовых товаров и  предметов личного пользования
Wholesale and retail trade; repair of motor vehicles, motorcycles, household  and personal goods</t>
  </si>
  <si>
    <r>
      <t xml:space="preserve"> lei / </t>
    </r>
    <r>
      <rPr>
        <i/>
        <sz val="8"/>
        <rFont val="Arial"/>
        <family val="2"/>
      </rPr>
      <t>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lei</t>
    </r>
  </si>
  <si>
    <r>
      <t xml:space="preserve">Rata lichidităţii absolute 
</t>
    </r>
    <r>
      <rPr>
        <i/>
        <sz val="8"/>
        <rFont val="Arial"/>
        <family val="2"/>
      </rPr>
      <t xml:space="preserve">Коэффициент абсолютной ликвидности 
Absolute liquidity ratio </t>
    </r>
  </si>
  <si>
    <r>
      <t xml:space="preserve">Rata lichidităţii generale 
</t>
    </r>
    <r>
      <rPr>
        <i/>
        <sz val="8"/>
        <rFont val="Arial"/>
        <family val="2"/>
      </rPr>
      <t xml:space="preserve">Коэффициент общей ликвидности 
General liquidity ratio </t>
    </r>
  </si>
  <si>
    <r>
      <t xml:space="preserve">Rata generală a imobilizărilor
</t>
    </r>
    <r>
      <rPr>
        <i/>
        <sz val="8"/>
        <rFont val="Arial"/>
        <family val="2"/>
      </rPr>
      <t xml:space="preserve">Коэффициент общей имобилизации 
Imobilization ratio </t>
    </r>
  </si>
  <si>
    <t>Activitati de servicii administrative si activitati de servicii suport</t>
  </si>
  <si>
    <t>Административная деятельность и дополнительные услуги в данной области
Administrative and support service activities</t>
  </si>
  <si>
    <r>
      <t xml:space="preserve">Învăţămînt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Education</t>
    </r>
  </si>
  <si>
    <r>
      <t xml:space="preserve"> procente /</t>
    </r>
    <r>
      <rPr>
        <i/>
        <sz val="8"/>
        <rFont val="Arial"/>
        <family val="2"/>
      </rPr>
      <t xml:space="preserve"> проценты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percentage</t>
    </r>
  </si>
  <si>
    <r>
      <t xml:space="preserve">Rentabilitatea vânzărilor 
</t>
    </r>
    <r>
      <rPr>
        <i/>
        <sz val="8"/>
        <rFont val="Arial"/>
        <family val="2"/>
      </rPr>
      <t xml:space="preserve">Рентабельность продаж 
Sales profitableness </t>
    </r>
  </si>
  <si>
    <r>
      <t xml:space="preserve">Rentabilitatea economică 
</t>
    </r>
    <r>
      <rPr>
        <i/>
        <sz val="8"/>
        <rFont val="Arial"/>
        <family val="2"/>
      </rPr>
      <t xml:space="preserve">Экономическая рентабельность 
Economic profitableness </t>
    </r>
  </si>
  <si>
    <r>
      <t xml:space="preserve">Rentabilitatea capitalurilor proprii 
</t>
    </r>
    <r>
      <rPr>
        <i/>
        <sz val="8"/>
        <rFont val="Arial"/>
        <family val="2"/>
      </rPr>
      <t xml:space="preserve">Рентабельность капитала 
Return on Equity </t>
    </r>
  </si>
  <si>
    <r>
      <t xml:space="preserve">Rentabilitatea activelor 
</t>
    </r>
    <r>
      <rPr>
        <i/>
        <sz val="8"/>
        <rFont val="Arial"/>
        <family val="2"/>
      </rPr>
      <t xml:space="preserve">Рентабельность активов 
Return on assets </t>
    </r>
  </si>
  <si>
    <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of which: </t>
    </r>
  </si>
  <si>
    <t>Оптовая и розничная торговля; ремонт автомобилей, мотоциклов, бытовых товаров и предметов личного пользования
Wholesale and retail trade; the repair of motor vehicles, motorcycles, household  and personal goods</t>
  </si>
  <si>
    <r>
      <t xml:space="preserve">Numărul de întreprinderi, mii  
</t>
    </r>
    <r>
      <rPr>
        <i/>
        <sz val="8"/>
        <rFont val="Arial"/>
        <family val="2"/>
      </rPr>
      <t xml:space="preserve">Число предприятий, тыс. 
Number of enterprises, thou.  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</si>
  <si>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</si>
  <si>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 xml:space="preserve">Publică / </t>
    </r>
    <r>
      <rPr>
        <i/>
        <sz val="8"/>
        <rFont val="Arial"/>
        <family val="2"/>
      </rPr>
      <t xml:space="preserve">Публичная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Public</t>
    </r>
  </si>
  <si>
    <r>
      <t xml:space="preserve">Privată / </t>
    </r>
    <r>
      <rPr>
        <i/>
        <sz val="8"/>
        <rFont val="Arial"/>
        <family val="2"/>
      </rPr>
      <t xml:space="preserve">Частная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Private</t>
    </r>
    <r>
      <rPr>
        <sz val="8"/>
        <rFont val="Arial"/>
        <family val="2"/>
      </rPr>
      <t xml:space="preserve"> </t>
    </r>
  </si>
  <si>
    <r>
      <t xml:space="preserve">Străină / </t>
    </r>
    <r>
      <rPr>
        <i/>
        <sz val="8"/>
        <rFont val="Arial"/>
        <family val="2"/>
      </rPr>
      <t xml:space="preserve">Иностранная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Foreign</t>
    </r>
  </si>
  <si>
    <r>
      <t>1</t>
    </r>
    <r>
      <rPr>
        <sz val="8"/>
        <rFont val="Arial"/>
        <family val="2"/>
      </rPr>
      <t xml:space="preserve"> Conform datelor din rapoartele financiare prezentate de către agenții economici
   </t>
    </r>
    <r>
      <rPr>
        <i/>
        <sz val="8"/>
        <rFont val="Arial"/>
        <family val="2"/>
      </rPr>
      <t>Согласно данным финансовой отчётности представленной хозяйствующими субъектами
   According to data from the financial statements presented by economic units</t>
    </r>
  </si>
  <si>
    <t>Сельское хозяйство, охота и лесоводство
Agriculture, hunting and forestry</t>
  </si>
  <si>
    <t xml:space="preserve">Producția și furnizarea de energie electrică și termică, gaze, apă caldă și aer condiționat </t>
  </si>
  <si>
    <t>Производство и обеспечение электро- и теплоэнергией, газом, горячей водой; кондиционирование воздуха
Electricity, gas, steam and air conditioning supply</t>
  </si>
  <si>
    <t>Distribuția apei; salubritate, gestionarea deșeurilor, activități de decontaminare</t>
  </si>
  <si>
    <t>Водоснабжение; очистка и обработка отходов и восстановительные работы
Water supply, sewerage, waste management and remediation activities</t>
  </si>
  <si>
    <t>Activități de cazare și alimentație publică</t>
  </si>
  <si>
    <t>Деятельность гостиниц и предприятий общественного питания
Accommodation and food service activities</t>
  </si>
  <si>
    <t>Activități profesionale, științifice și tehnice</t>
  </si>
  <si>
    <t>Профессиональная, научная и техническая деятельность
Professional, scientific and tehnical activities</t>
  </si>
  <si>
    <r>
      <t xml:space="preserve">Prime brute subscrise pe clase de asigurări   
</t>
    </r>
    <r>
      <rPr>
        <i/>
        <sz val="8"/>
        <rFont val="Arial"/>
        <family val="2"/>
      </rPr>
      <t>Начисленные брутто-премии по 
классам страхования   
Gross premium charged by insurance classes</t>
    </r>
    <r>
      <rPr>
        <sz val="8"/>
        <rFont val="Arial"/>
        <family val="2"/>
      </rPr>
      <t xml:space="preserve">   </t>
    </r>
  </si>
  <si>
    <r>
      <t xml:space="preserve">Despăgubiri și indemnizații de asigurare plătite pe clase de asigurări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
Insurance damages and compensations paid by insurance classes   </t>
    </r>
  </si>
  <si>
    <t>Страхование наземного транспорта (кроме железнодорожного) (CASCO)
Vehicle insurance (other than railway transport) (CASCO)</t>
  </si>
  <si>
    <t>Asigurări de incendiu și alte calamităţi naturale</t>
  </si>
  <si>
    <t>Страхование от пожара и других стихийных бедствий
Fire and natural disasters insurance</t>
  </si>
  <si>
    <t>Asigurări de viață (fără asigurarea cu pensii și fără anuităţi)</t>
  </si>
  <si>
    <t>Страхование жизни (без страхования пенсий и без аннуитетов)  
Life insurance (without pension and annuity insurance )</t>
  </si>
  <si>
    <r>
      <t xml:space="preserve"> 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</si>
  <si>
    <r>
      <t>procente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проценты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percentage</t>
    </r>
  </si>
  <si>
    <r>
      <t xml:space="preserve">Prime brute subscrise pe clase de asigurări
</t>
    </r>
    <r>
      <rPr>
        <i/>
        <sz val="8"/>
        <rFont val="Arial"/>
        <family val="2"/>
      </rPr>
      <t xml:space="preserve">Начисленные брутто-премии по классам страхования    
Gross premium charged by insurance classes </t>
    </r>
  </si>
  <si>
    <r>
      <t xml:space="preserve">Despăgubiri și indemnizații de asigurare plătite pe clase de asigurări       
</t>
    </r>
    <r>
      <rPr>
        <i/>
        <sz val="8"/>
        <rFont val="Arial"/>
        <family val="2"/>
      </rPr>
      <t xml:space="preserve">Выплата страховых возмещений и компенсаций по классам страхования    
Insurance damages and compensations paid by insurance classes    </t>
    </r>
  </si>
  <si>
    <t>Asigurări de vehicule terestre (alte decât feroviare) (CASCO)</t>
  </si>
  <si>
    <t>Страхование от пожара  и других стихийных бедствий
Fire and natural disasters insurance</t>
  </si>
  <si>
    <r>
      <t>Alte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</si>
  <si>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r>
      <t>Milioane lei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Миллионов лей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</si>
  <si>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</si>
  <si>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r>
      <t>Structura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%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Структура, %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Structure, %</t>
    </r>
  </si>
  <si>
    <r>
      <t xml:space="preserve">Venituri </t>
    </r>
    <r>
      <rPr>
        <sz val="9"/>
        <rFont val="Arial"/>
        <family val="2"/>
      </rPr>
      <t>/</t>
    </r>
    <r>
      <rPr>
        <i/>
        <sz val="9"/>
        <rFont val="Arial"/>
        <family val="2"/>
      </rPr>
      <t xml:space="preserve"> Доходы</t>
    </r>
    <r>
      <rPr>
        <sz val="9"/>
        <rFont val="Arial"/>
        <family val="2"/>
      </rPr>
      <t xml:space="preserve"> / </t>
    </r>
    <r>
      <rPr>
        <i/>
        <sz val="9"/>
        <rFont val="Arial"/>
        <family val="2"/>
      </rPr>
      <t>Revenues</t>
    </r>
  </si>
  <si>
    <r>
      <t xml:space="preserve">alte venituri / </t>
    </r>
    <r>
      <rPr>
        <i/>
        <sz val="8"/>
        <rFont val="Arial"/>
        <family val="2"/>
      </rPr>
      <t>прочие доходы / other incomes</t>
    </r>
  </si>
  <si>
    <r>
      <t>Executat în % faţă de precizat</t>
    </r>
    <r>
      <rPr>
        <strike/>
        <sz val="8"/>
        <color indexed="10"/>
        <rFont val="Arial"/>
        <family val="2"/>
      </rPr>
      <t xml:space="preserve">  
</t>
    </r>
    <r>
      <rPr>
        <i/>
        <sz val="8"/>
        <rFont val="Arial"/>
        <family val="2"/>
      </rPr>
      <t>Исполнено в % к предусмот-ренному</t>
    </r>
    <r>
      <rPr>
        <i/>
        <strike/>
        <sz val="8"/>
        <color indexed="10"/>
        <rFont val="Arial"/>
        <family val="2"/>
      </rPr>
      <t xml:space="preserve"> 
</t>
    </r>
    <r>
      <rPr>
        <i/>
        <sz val="8"/>
        <rFont val="Arial"/>
        <family val="2"/>
      </rPr>
      <t>Executed in % to planned</t>
    </r>
  </si>
  <si>
    <r>
      <t xml:space="preserve">Milioane lei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Миллионов лей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</t>
    </r>
  </si>
  <si>
    <r>
      <t>Total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Всего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Total</t>
    </r>
  </si>
  <si>
    <r>
      <t xml:space="preserve">din care: / </t>
    </r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of which:</t>
    </r>
  </si>
  <si>
    <r>
      <t xml:space="preserve">până la 3 ani / </t>
    </r>
    <r>
      <rPr>
        <i/>
        <sz val="8"/>
        <rFont val="Arial CYR"/>
        <family val="0"/>
      </rPr>
      <t>до 3 лет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up to 3 years</t>
    </r>
  </si>
  <si>
    <r>
      <t>Structura,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Структура, %</t>
    </r>
    <r>
      <rPr>
        <sz val="8"/>
        <rFont val="Arial Cyr"/>
        <family val="0"/>
      </rPr>
      <t xml:space="preserve"> / </t>
    </r>
    <r>
      <rPr>
        <i/>
        <sz val="8"/>
        <rFont val="Arial Cyr"/>
        <family val="0"/>
      </rPr>
      <t>Structure, %</t>
    </r>
  </si>
  <si>
    <r>
      <t xml:space="preserve">Întreprinderile care au 
admis pierderi 
</t>
    </r>
    <r>
      <rPr>
        <i/>
        <sz val="8"/>
        <rFont val="Arial"/>
        <family val="2"/>
      </rPr>
      <t xml:space="preserve">Предприятия, допустившие убытки 
Enterprises which had losses </t>
    </r>
  </si>
  <si>
    <r>
      <t xml:space="preserve">Numărul mediu scriptic de salariaţi, mii  
</t>
    </r>
    <r>
      <rPr>
        <i/>
        <sz val="8"/>
        <rFont val="Arial"/>
        <family val="2"/>
      </rPr>
      <t xml:space="preserve">Среднегодовая числен-
ность персонала, тыс. 
Average number of employees, thou.  </t>
    </r>
  </si>
  <si>
    <r>
      <t xml:space="preserve">Numărul de 
întreprinderi, mii  
</t>
    </r>
    <r>
      <rPr>
        <i/>
        <sz val="8"/>
        <rFont val="Arial"/>
        <family val="2"/>
      </rPr>
      <t xml:space="preserve">Число предприятий, тыс. 
Number of 
enterprises, thou.  </t>
    </r>
  </si>
  <si>
    <r>
      <t xml:space="preserve">Venituri din vânzări, mil. lei 
</t>
    </r>
    <r>
      <rPr>
        <i/>
        <sz val="8"/>
        <rFont val="Arial"/>
        <family val="2"/>
      </rPr>
      <t xml:space="preserve">Доходы от продаж, 
млн. лей
Revenues from sales, 
mio. lei </t>
    </r>
  </si>
  <si>
    <r>
      <t xml:space="preserve">Numărul mediu scriptic 
de salariaţi, mii  
</t>
    </r>
    <r>
      <rPr>
        <i/>
        <sz val="8"/>
        <rFont val="Arial"/>
        <family val="2"/>
      </rPr>
      <t xml:space="preserve">Среднегодовая численность персонала, тыс. 
Average number of employees, thou.  </t>
    </r>
  </si>
  <si>
    <r>
      <t xml:space="preserve">Venituri din vânzări, 
mil. lei 
</t>
    </r>
    <r>
      <rPr>
        <i/>
        <sz val="8"/>
        <rFont val="Arial"/>
        <family val="2"/>
      </rPr>
      <t xml:space="preserve">Доходы от продаж, 
млн. лей   
Revenues from sales, 
mio. lei </t>
    </r>
  </si>
  <si>
    <r>
      <t>milioane lei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миллионов лей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>million lei</t>
    </r>
  </si>
  <si>
    <r>
      <t xml:space="preserve">Numărul de întreprinderi  raportoare 
</t>
    </r>
    <r>
      <rPr>
        <i/>
        <sz val="8"/>
        <rFont val="Arial"/>
        <family val="2"/>
      </rPr>
      <t xml:space="preserve">Число отчитавшихся предприятий 
Number of reporting  enterprises </t>
    </r>
  </si>
  <si>
    <r>
      <t xml:space="preserve">Alte activităţi / </t>
    </r>
    <r>
      <rPr>
        <i/>
        <sz val="8"/>
        <rFont val="Arial"/>
        <family val="2"/>
      </rPr>
      <t>Другие виды деятельности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activities</t>
    </r>
  </si>
  <si>
    <r>
      <rPr>
        <sz val="8"/>
        <rFont val="Arial"/>
        <family val="2"/>
      </rPr>
      <t xml:space="preserve">donaţii voluntare / </t>
    </r>
    <r>
      <rPr>
        <i/>
        <sz val="8"/>
        <rFont val="Arial"/>
        <family val="2"/>
      </rPr>
      <t xml:space="preserve">добровольные пожертвования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voluntary donations</t>
    </r>
  </si>
  <si>
    <r>
      <t xml:space="preserve">venituri din proprietate / </t>
    </r>
    <r>
      <rPr>
        <i/>
        <sz val="8"/>
        <rFont val="Arial"/>
        <family val="2"/>
      </rPr>
      <t>доходы от собственности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property income</t>
    </r>
  </si>
  <si>
    <r>
      <t>accize</t>
    </r>
    <r>
      <rPr>
        <i/>
        <sz val="8"/>
        <rFont val="Arial"/>
        <family val="2"/>
      </rPr>
      <t xml:space="preserve"> / акцизы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excises</t>
    </r>
  </si>
  <si>
    <r>
      <t xml:space="preserve">din care: / </t>
    </r>
    <r>
      <rPr>
        <i/>
        <sz val="8"/>
        <rFont val="Arial"/>
        <family val="2"/>
      </rPr>
      <t>из них: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</si>
  <si>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Grants received </t>
    </r>
  </si>
  <si>
    <r>
      <t xml:space="preserve">amenzi şi sancţiuni / </t>
    </r>
    <r>
      <rPr>
        <i/>
        <sz val="8"/>
        <rFont val="Arial"/>
        <family val="2"/>
      </rPr>
      <t xml:space="preserve">штрафы и пени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fines and penalities</t>
    </r>
  </si>
  <si>
    <r>
      <t xml:space="preserve">Alte venituri / </t>
    </r>
    <r>
      <rPr>
        <i/>
        <sz val="8"/>
        <rFont val="Arial"/>
        <family val="2"/>
      </rPr>
      <t xml:space="preserve">Прочие доходы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incomes</t>
    </r>
  </si>
  <si>
    <r>
      <t xml:space="preserve">Apărare naţională / </t>
    </r>
    <r>
      <rPr>
        <i/>
        <sz val="8"/>
        <rFont val="Arial"/>
        <family val="2"/>
      </rPr>
      <t xml:space="preserve">Национальная оборона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National defense</t>
    </r>
  </si>
  <si>
    <r>
      <t xml:space="preserve">Protecţia mediului / </t>
    </r>
    <r>
      <rPr>
        <i/>
        <sz val="8"/>
        <rFont val="Arial"/>
        <family val="2"/>
      </rPr>
      <t xml:space="preserve">Охрана окружающей среды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Environment protection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</si>
  <si>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</si>
  <si>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t xml:space="preserve">Protecţie socială / </t>
    </r>
    <r>
      <rPr>
        <i/>
        <sz val="8"/>
        <rFont val="Arial"/>
        <family val="2"/>
      </rPr>
      <t>Социальная защитa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Social protection</t>
    </r>
  </si>
  <si>
    <r>
      <t xml:space="preserve">Învăţământ / </t>
    </r>
    <r>
      <rPr>
        <i/>
        <sz val="8"/>
        <rFont val="Arial"/>
        <family val="2"/>
      </rPr>
      <t xml:space="preserve">Образование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Education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</si>
  <si>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other incomes </t>
    </r>
  </si>
  <si>
    <r>
      <t xml:space="preserve">Alte venituri / </t>
    </r>
    <r>
      <rPr>
        <i/>
        <sz val="8"/>
        <rFont val="Arial"/>
        <family val="2"/>
      </rPr>
      <t>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</si>
  <si>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Granturi primite / </t>
    </r>
    <r>
      <rPr>
        <i/>
        <sz val="8"/>
        <rFont val="Arial"/>
        <family val="2"/>
      </rPr>
      <t>Полученные гранты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Grants received </t>
    </r>
  </si>
  <si>
    <r>
      <t>impozite pe venit / подоходный налог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income tax </t>
    </r>
  </si>
  <si>
    <r>
      <t xml:space="preserve">Ocrotirea sănătăţii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Health protection</t>
    </r>
  </si>
  <si>
    <r>
      <t xml:space="preserve">Impozite şi taxe / </t>
    </r>
    <r>
      <rPr>
        <i/>
        <sz val="8"/>
        <rFont val="Arial"/>
        <family val="2"/>
      </rPr>
      <t>Налоги и сборы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Fees and taxes</t>
    </r>
  </si>
  <si>
    <r>
      <t>alte venituri /</t>
    </r>
    <r>
      <rPr>
        <i/>
        <sz val="8"/>
        <rFont val="Arial"/>
        <family val="2"/>
      </rPr>
      <t xml:space="preserve"> прочие доходы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 incomes</t>
    </r>
  </si>
  <si>
    <r>
      <t xml:space="preserve">Ocrotirea sănătăţi / </t>
    </r>
    <r>
      <rPr>
        <i/>
        <sz val="8"/>
        <rFont val="Arial"/>
        <family val="2"/>
      </rPr>
      <t>Здравоохранение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Health protection</t>
    </r>
  </si>
  <si>
    <r>
      <t>amenzi şi sancţiuni /</t>
    </r>
    <r>
      <rPr>
        <i/>
        <sz val="8"/>
        <rFont val="Arial"/>
        <family val="2"/>
      </rPr>
      <t xml:space="preserve"> штрафы и пени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fines and penalities</t>
    </r>
  </si>
  <si>
    <r>
      <t xml:space="preserve">Excedent (+), deficit (-) 
</t>
    </r>
    <r>
      <rPr>
        <i/>
        <sz val="9"/>
        <rFont val="Arial"/>
        <family val="2"/>
      </rPr>
      <t>Профицит (+), дефицит (-)</t>
    </r>
    <r>
      <rPr>
        <b/>
        <sz val="9"/>
        <rFont val="Arial"/>
        <family val="2"/>
      </rPr>
      <t xml:space="preserve"> 
</t>
    </r>
    <r>
      <rPr>
        <i/>
        <sz val="9"/>
        <rFont val="Arial"/>
        <family val="2"/>
      </rPr>
      <t>Surplus (+), deficit (-)</t>
    </r>
  </si>
  <si>
    <r>
      <t xml:space="preserve">22.1. Executarea bugetului public naţional
       </t>
    </r>
    <r>
      <rPr>
        <i/>
        <sz val="9"/>
        <rFont val="Arial"/>
        <family val="2"/>
      </rPr>
      <t xml:space="preserve">  Исполнение национального публичного бюджета
         Execution of national public budget</t>
    </r>
  </si>
  <si>
    <r>
      <t xml:space="preserve">22.2. Executarea bugetului de stat, în 2020
         </t>
    </r>
    <r>
      <rPr>
        <i/>
        <sz val="9"/>
        <rFont val="Arial"/>
        <family val="2"/>
      </rPr>
      <t xml:space="preserve"> Исполнение государственного бюджета в 2020 году
          Execution of state budget, in 2020</t>
    </r>
  </si>
  <si>
    <r>
      <t xml:space="preserve">impozite pe proprietate
</t>
    </r>
    <r>
      <rPr>
        <i/>
        <sz val="8"/>
        <rFont val="Arial"/>
        <family val="2"/>
      </rPr>
      <t>налоги на собственность
taxes on property</t>
    </r>
  </si>
  <si>
    <r>
      <t xml:space="preserve">Transferuri primite în cadrul bugetului public național
</t>
    </r>
    <r>
      <rPr>
        <i/>
        <sz val="8"/>
        <rFont val="Arial"/>
        <family val="2"/>
      </rPr>
      <t>Трансферты, полученные  в рамках национального публичного бюджета
Transfers received within the national public budget</t>
    </r>
  </si>
  <si>
    <r>
      <t xml:space="preserve">Excedent (+), deficit (-)
</t>
    </r>
    <r>
      <rPr>
        <i/>
        <sz val="9"/>
        <rFont val="Arial"/>
        <family val="2"/>
      </rPr>
      <t>Профицит (+), дефицит (-)
Surplus (+), deficit (-)</t>
    </r>
  </si>
  <si>
    <r>
      <t xml:space="preserve">22.3. Executarea bugetelor locale, în 2020
</t>
    </r>
    <r>
      <rPr>
        <i/>
        <sz val="9"/>
        <rFont val="Arial"/>
        <family val="2"/>
      </rPr>
      <t xml:space="preserve">         Исполнение местных бюджетов в 2020 году
         Execution of local  budgets, in 2020</t>
    </r>
  </si>
  <si>
    <r>
      <t xml:space="preserve">taxa pe valoarea adăugată
</t>
    </r>
    <r>
      <rPr>
        <i/>
        <sz val="8"/>
        <rFont val="Arial"/>
        <family val="2"/>
      </rPr>
      <t>налог на добавленную стоимость
Value added tax</t>
    </r>
  </si>
  <si>
    <r>
      <t>Granturi primite</t>
    </r>
    <r>
      <rPr>
        <b/>
        <i/>
        <sz val="8"/>
        <rFont val="Arial"/>
        <family val="2"/>
      </rPr>
      <t xml:space="preserve"> 
</t>
    </r>
    <r>
      <rPr>
        <i/>
        <sz val="8"/>
        <rFont val="Arial"/>
        <family val="2"/>
      </rPr>
      <t>Полученные гранты
Grants received</t>
    </r>
  </si>
  <si>
    <r>
      <t xml:space="preserve">Transferuri primite în cadrul bugetului public național
</t>
    </r>
    <r>
      <rPr>
        <i/>
        <sz val="8"/>
        <rFont val="Arial"/>
        <family val="2"/>
      </rPr>
      <t>Трансферты, полученные  в рамках национального публичного бюджета
Transfers made and received in the framework of the national public budget</t>
    </r>
  </si>
  <si>
    <r>
      <t xml:space="preserve">Protecţie socială
</t>
    </r>
    <r>
      <rPr>
        <i/>
        <sz val="8"/>
        <rFont val="Arial"/>
        <family val="2"/>
      </rPr>
      <t>Социальная защитa
Social protection</t>
    </r>
  </si>
  <si>
    <r>
      <t xml:space="preserve">22.4. Executarea bugetului asigurărilor sociale de stat, pe tipuri de plăţi    
        </t>
    </r>
    <r>
      <rPr>
        <i/>
        <sz val="9"/>
        <rFont val="Arial"/>
        <family val="2"/>
      </rPr>
      <t xml:space="preserve"> Исполнение бюджета государственного социального страхования по видам выплат
         Execution of state social insurance budget, by types of payments    </t>
    </r>
  </si>
  <si>
    <r>
      <t xml:space="preserve">Contribuţii de asigurări sociale de stat obligatorii  
</t>
    </r>
    <r>
      <rPr>
        <i/>
        <sz val="8"/>
        <rFont val="Arial"/>
        <family val="2"/>
      </rPr>
      <t>Взносы на обязательное государственное социальное страхование
Compulsory State Social Insurance Contributions</t>
    </r>
  </si>
  <si>
    <r>
      <t xml:space="preserve">Transferuri primite în cadrul bugetului
</t>
    </r>
    <r>
      <rPr>
        <i/>
        <sz val="8"/>
        <rFont val="Arial"/>
        <family val="2"/>
      </rPr>
      <t>Трансферты, полученные из бюджета
Transfers received within the budget</t>
    </r>
  </si>
  <si>
    <r>
      <t xml:space="preserve">Alte prestații de asigurări sociale
</t>
    </r>
    <r>
      <rPr>
        <i/>
        <sz val="8"/>
        <rFont val="Arial"/>
        <family val="2"/>
      </rPr>
      <t>Другие выплаты по социальному обеспечению
Other social security benefits</t>
    </r>
  </si>
  <si>
    <r>
      <t xml:space="preserve">Alte prestații de asistenţă socială
</t>
    </r>
    <r>
      <rPr>
        <i/>
        <sz val="8"/>
        <rFont val="Arial"/>
        <family val="2"/>
      </rPr>
      <t>Другая социальная помощь 
Other social assistance benefits</t>
    </r>
  </si>
  <si>
    <r>
      <t xml:space="preserve">22.5. Executarea fondurilor asugurării obligatorii de asistență medicală    
    </t>
    </r>
    <r>
      <rPr>
        <i/>
        <sz val="9"/>
        <rFont val="Arial"/>
        <family val="2"/>
      </rPr>
      <t xml:space="preserve">     Исполнение фондов обязательного медицинского страхования
         Execution of funds of compulsory insurance of medical assistance    </t>
    </r>
  </si>
  <si>
    <r>
      <t xml:space="preserve">Prime de asigurare obligatorie de asistenţă medicală 
</t>
    </r>
    <r>
      <rPr>
        <i/>
        <sz val="8"/>
        <rFont val="Arial"/>
        <family val="2"/>
      </rPr>
      <t>Взносы на обязательное медицинское страхование
Contributions to compulsory insurance of medical assistance</t>
    </r>
  </si>
  <si>
    <r>
      <t xml:space="preserve">M0 (bani în circulaţie)
</t>
    </r>
    <r>
      <rPr>
        <i/>
        <sz val="8"/>
        <rFont val="Arial"/>
        <family val="2"/>
      </rPr>
      <t>М0 (наличные деньги в обращении)             
M0(currency in circulation)</t>
    </r>
  </si>
  <si>
    <r>
      <t xml:space="preserve">Depozite la vedere în moneda naţională
</t>
    </r>
    <r>
      <rPr>
        <i/>
        <sz val="8"/>
        <rFont val="Arial"/>
        <family val="2"/>
      </rPr>
      <t>Депозиты до востребования в национальной валюте            
Sightdeposits in national currency</t>
    </r>
  </si>
  <si>
    <r>
      <t xml:space="preserve">M1 (agregat monetar)
</t>
    </r>
    <r>
      <rPr>
        <i/>
        <sz val="8"/>
        <rFont val="Arial"/>
        <family val="2"/>
      </rPr>
      <t xml:space="preserve">М1 (денежный агрегат)                              
M1 (monetary aggregate) </t>
    </r>
  </si>
  <si>
    <r>
      <t xml:space="preserve">Depozite la termen în moneda naţională
</t>
    </r>
    <r>
      <rPr>
        <i/>
        <sz val="8"/>
        <rFont val="Arial"/>
        <family val="2"/>
      </rPr>
      <t>Срочные депозиты в национальной валюте                                   
Time deposits in national currency</t>
    </r>
  </si>
  <si>
    <r>
      <t xml:space="preserve">Instrumentele pieţei monetare
</t>
    </r>
    <r>
      <rPr>
        <i/>
        <sz val="8"/>
        <rFont val="Arial"/>
        <family val="2"/>
      </rPr>
      <t xml:space="preserve">Инструменты денежного рынка     
Money market instruments  </t>
    </r>
  </si>
  <si>
    <r>
      <t xml:space="preserve">M2 (agregat monetar)  
</t>
    </r>
    <r>
      <rPr>
        <i/>
        <sz val="8"/>
        <rFont val="Arial"/>
        <family val="2"/>
      </rPr>
      <t>М2 (денежный агрегат)                             
M2 (monetary aggregate)</t>
    </r>
  </si>
  <si>
    <r>
      <t xml:space="preserve">Depozite în valută străină
</t>
    </r>
    <r>
      <rPr>
        <i/>
        <sz val="8"/>
        <rFont val="Arial"/>
        <family val="2"/>
      </rPr>
      <t>Депозиты в иностранной валюте                             
Deposits in foreign currency</t>
    </r>
  </si>
  <si>
    <r>
      <t xml:space="preserve">M3 (agregat monetar)  
</t>
    </r>
    <r>
      <rPr>
        <i/>
        <sz val="8"/>
        <rFont val="Arial"/>
        <family val="2"/>
      </rPr>
      <t>М3 (денежный агрегат)                             
M3 (monetary aggregate)</t>
    </r>
  </si>
  <si>
    <r>
      <t xml:space="preserve">22.7. Volumul operațiunilor de casă pe sistemul bancar
</t>
    </r>
    <r>
      <rPr>
        <i/>
        <sz val="9"/>
        <rFont val="Arial"/>
        <family val="2"/>
      </rPr>
      <t xml:space="preserve">         Объем кассовых операций в банковской системе
         The volume of cash transactions in the banking system</t>
    </r>
  </si>
  <si>
    <r>
      <t>Total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încasări
</t>
    </r>
    <r>
      <rPr>
        <i/>
        <sz val="8"/>
        <rFont val="Arial"/>
        <family val="2"/>
      </rPr>
      <t xml:space="preserve">Всего поступлений
Total receipts </t>
    </r>
  </si>
  <si>
    <r>
      <t xml:space="preserve">din plăţile pentru chirie şi servicii comunale
</t>
    </r>
    <r>
      <rPr>
        <i/>
        <sz val="8"/>
        <rFont val="Arial"/>
        <family val="2"/>
      </rPr>
      <t xml:space="preserve">от квартирной платы и коммунальных платежей
from the dwelling rent and communal facilities </t>
    </r>
  </si>
  <si>
    <r>
      <t xml:space="preserve">de la vânzarea valutei străine persoanelor fizice
</t>
    </r>
    <r>
      <rPr>
        <i/>
        <sz val="8"/>
        <rFont val="Arial"/>
        <family val="2"/>
      </rPr>
      <t>от продажи иностранной валюты физическим лицам
from the sale of foreign currency to natural persons</t>
    </r>
  </si>
  <si>
    <r>
      <t xml:space="preserve">alte încasări
</t>
    </r>
    <r>
      <rPr>
        <i/>
        <sz val="8"/>
        <rFont val="Arial"/>
        <family val="2"/>
      </rPr>
      <t>прочие поступления
other receipts</t>
    </r>
  </si>
  <si>
    <r>
      <t xml:space="preserve">Total eliberări
</t>
    </r>
    <r>
      <rPr>
        <i/>
        <sz val="8"/>
        <rFont val="Arial"/>
        <family val="2"/>
      </rPr>
      <t>Всего выдано
Total emissions</t>
    </r>
  </si>
  <si>
    <r>
      <t xml:space="preserve">pentru achiziţionarea produselor agricole
</t>
    </r>
    <r>
      <rPr>
        <i/>
        <sz val="8"/>
        <rFont val="Arial"/>
        <family val="2"/>
      </rPr>
      <t>на закупку сельскохозяйственных продуктов
for the purchase of agricultural products</t>
    </r>
  </si>
  <si>
    <r>
      <t xml:space="preserve">pentru alte scopuri
</t>
    </r>
    <r>
      <rPr>
        <i/>
        <sz val="8"/>
        <rFont val="Arial"/>
        <family val="2"/>
      </rPr>
      <t>на другие цели
for other purposes</t>
    </r>
  </si>
  <si>
    <r>
      <t xml:space="preserve">Soldul creditelor în economie – total
</t>
    </r>
    <r>
      <rPr>
        <i/>
        <sz val="8"/>
        <rFont val="Arial"/>
        <family val="2"/>
      </rPr>
      <t>Остаток кредитов в экономике – всего
Balance of the credits in economy – total</t>
    </r>
  </si>
  <si>
    <r>
      <t xml:space="preserve">pe termen scurt
</t>
    </r>
    <r>
      <rPr>
        <i/>
        <sz val="8"/>
        <rFont val="Arial"/>
        <family val="2"/>
      </rPr>
      <t>краткосрочные
short-term</t>
    </r>
  </si>
  <si>
    <r>
      <t xml:space="preserve">pe termen mediu şi lung
</t>
    </r>
    <r>
      <rPr>
        <i/>
        <sz val="8"/>
        <rFont val="Arial"/>
        <family val="2"/>
      </rPr>
      <t>среднесрочные и  долгосрочные
medium-term and long-term</t>
    </r>
  </si>
  <si>
    <r>
      <t xml:space="preserve">în monedă naţională
</t>
    </r>
    <r>
      <rPr>
        <i/>
        <sz val="8"/>
        <rFont val="Arial"/>
        <family val="2"/>
      </rPr>
      <t>в национальной валюте
in national currency</t>
    </r>
  </si>
  <si>
    <r>
      <t xml:space="preserve">în monedă străină
</t>
    </r>
    <r>
      <rPr>
        <i/>
        <sz val="8"/>
        <rFont val="Arial"/>
        <family val="2"/>
      </rPr>
      <t>в иностранной валюте
in foreign currency</t>
    </r>
  </si>
  <si>
    <r>
      <t xml:space="preserve">22.8. Soldul creditelor în economie şi depozitelor persoanelor fizice (la sfârşitul anului)
         </t>
    </r>
    <r>
      <rPr>
        <i/>
        <sz val="9"/>
        <rFont val="Arial"/>
        <family val="2"/>
      </rPr>
      <t>Остаток кредитов в экономике и депозитов физических лиц (на конец года)
          Balance of the credits in economy and deposits of physical persons (end-year)</t>
    </r>
  </si>
  <si>
    <r>
      <t xml:space="preserve">Agricultură, silvicultură şi pescuit
</t>
    </r>
    <r>
      <rPr>
        <i/>
        <sz val="8"/>
        <rFont val="Arial"/>
        <family val="2"/>
      </rPr>
      <t>Сельское, лесное и рыбное хозяйство
Agriculture, forestry and fishing</t>
    </r>
  </si>
  <si>
    <r>
      <t xml:space="preserve">Industrie prelucrătoare
</t>
    </r>
    <r>
      <rPr>
        <i/>
        <sz val="8"/>
        <rFont val="Arial"/>
        <family val="2"/>
      </rPr>
      <t xml:space="preserve">Обрабатывающая промышленность
Manufacturing industry </t>
    </r>
  </si>
  <si>
    <r>
      <t xml:space="preserve">Construcţii
</t>
    </r>
    <r>
      <rPr>
        <i/>
        <sz val="8"/>
        <rFont val="Arial"/>
        <family val="2"/>
      </rPr>
      <t>Строительство
Construction</t>
    </r>
  </si>
  <si>
    <r>
      <t xml:space="preserve">Transport şi depozitare
</t>
    </r>
    <r>
      <rPr>
        <i/>
        <sz val="8"/>
        <rFont val="Arial"/>
        <family val="2"/>
      </rPr>
      <t>Транспорт и хранение
Transportation and storage</t>
    </r>
  </si>
  <si>
    <r>
      <t xml:space="preserve">Activităţi de cazare şi alimentaţie publică
</t>
    </r>
    <r>
      <rPr>
        <i/>
        <sz val="8"/>
        <rFont val="Arial"/>
        <family val="2"/>
      </rPr>
      <t>Деятельность по размещению и общественному питанию
Accommodation and food service activities</t>
    </r>
  </si>
  <si>
    <r>
      <t xml:space="preserve">Informaţii şi comunicaţii
</t>
    </r>
    <r>
      <rPr>
        <i/>
        <sz val="8"/>
        <rFont val="Arial"/>
        <family val="2"/>
      </rPr>
      <t>Информационные услуги и связь
Information and communication</t>
    </r>
  </si>
  <si>
    <r>
      <t xml:space="preserve">Tranzacţii imobiliare
</t>
    </r>
    <r>
      <rPr>
        <i/>
        <sz val="8"/>
        <rFont val="Arial"/>
        <family val="2"/>
      </rPr>
      <t>Операции с недвижимым имуществом
Real estate activities</t>
    </r>
  </si>
  <si>
    <r>
      <t xml:space="preserve">Activităţi profesionale, ştiinţifice şi tehnice
</t>
    </r>
    <r>
      <rPr>
        <i/>
        <sz val="8"/>
        <rFont val="Arial"/>
        <family val="2"/>
      </rPr>
      <t>Профессиональная, научная и техническая деятельность
Professional, scientific and technical activities</t>
    </r>
  </si>
  <si>
    <r>
      <t xml:space="preserve">Alte activităţi
</t>
    </r>
    <r>
      <rPr>
        <i/>
        <sz val="8"/>
        <rFont val="Arial"/>
        <family val="2"/>
      </rPr>
      <t>Другие виды деятельности
Other activities</t>
    </r>
  </si>
  <si>
    <r>
      <t xml:space="preserve">22.10. Activitatea agenţilor economici, pe principalele tipuri de activităţi
</t>
    </r>
    <r>
      <rPr>
        <i/>
        <sz val="9"/>
        <rFont val="Arial"/>
        <family val="2"/>
      </rPr>
      <t xml:space="preserve">           Деятельность хозяйствующих субъектов по основным видам деятельности
           Activity of economic units, by main economic activities</t>
    </r>
  </si>
  <si>
    <r>
      <t xml:space="preserve">Informaţii şi comunicaţii
</t>
    </r>
    <r>
      <rPr>
        <i/>
        <sz val="8"/>
        <rFont val="Arial"/>
        <family val="2"/>
      </rPr>
      <t>Информационные услуги  и связь
Information and communication</t>
    </r>
  </si>
  <si>
    <r>
      <t xml:space="preserve">Agricultură, silvicultură şi pescuit
</t>
    </r>
    <r>
      <rPr>
        <i/>
        <sz val="8"/>
        <rFont val="Arial"/>
        <family val="2"/>
      </rPr>
      <t>Сельское, лесное и рыбное хозяйств
Agriculture, forestry and fishing</t>
    </r>
  </si>
  <si>
    <r>
      <t xml:space="preserve">Industrie prelucrătoare
</t>
    </r>
    <r>
      <rPr>
        <i/>
        <sz val="8"/>
        <rFont val="Arial"/>
        <family val="2"/>
      </rPr>
      <t>Обрабатывающая промышленность
Manufacturing industry</t>
    </r>
  </si>
  <si>
    <r>
      <t xml:space="preserve">Transport şi depozitare 
</t>
    </r>
    <r>
      <rPr>
        <i/>
        <sz val="8"/>
        <rFont val="Arial"/>
        <family val="2"/>
      </rPr>
      <t>Транспорт и хранение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Transportation and storage</t>
    </r>
  </si>
  <si>
    <r>
      <t xml:space="preserve">Industrie extractivă
</t>
    </r>
    <r>
      <rPr>
        <i/>
        <sz val="8"/>
        <rFont val="Arial"/>
        <family val="2"/>
      </rPr>
      <t>Горнодобывающая промышленность
Mining and quarrying</t>
    </r>
  </si>
  <si>
    <r>
      <t xml:space="preserve">Activitati financiare si de asigurari
</t>
    </r>
    <r>
      <rPr>
        <i/>
        <sz val="8"/>
        <rFont val="Arial"/>
        <family val="2"/>
      </rPr>
      <t>Финансовая деятельность и страхование
Financial and insurance activities</t>
    </r>
  </si>
  <si>
    <r>
      <t xml:space="preserve">Sănătate şi asistenţă socială
</t>
    </r>
    <r>
      <rPr>
        <i/>
        <sz val="8"/>
        <rFont val="Arial"/>
        <family val="2"/>
      </rPr>
      <t>Здравоохранение и социальные услуги
Health and social work</t>
    </r>
  </si>
  <si>
    <r>
      <t xml:space="preserve">Activitati culturale si de agrement
</t>
    </r>
    <r>
      <rPr>
        <i/>
        <sz val="8"/>
        <rFont val="Arial"/>
        <family val="2"/>
      </rPr>
      <t>Искусство, развлечения и отдых
Arts, entertainment and recreation</t>
    </r>
  </si>
  <si>
    <r>
      <t xml:space="preserve">Alte activităţi de servicii
</t>
    </r>
    <r>
      <rPr>
        <i/>
        <sz val="8"/>
        <rFont val="Arial"/>
        <family val="2"/>
      </rPr>
      <t>Предоставление прочих видов услуг
Other service activities</t>
    </r>
  </si>
  <si>
    <r>
      <t xml:space="preserve">Mixtă (publică şi privată), fără participare străină
</t>
    </r>
    <r>
      <rPr>
        <i/>
        <sz val="8"/>
        <rFont val="Arial"/>
        <family val="2"/>
      </rPr>
      <t>Смешанная (публичная и частная), без иностранного участия
Mixed (public and private), without foreign participation</t>
    </r>
  </si>
  <si>
    <r>
      <t xml:space="preserve">A întreprinderilor mixte
</t>
    </r>
    <r>
      <rPr>
        <i/>
        <sz val="8"/>
        <rFont val="Arial"/>
        <family val="2"/>
      </rPr>
      <t>Совместных предприятий
Joint ventures</t>
    </r>
  </si>
  <si>
    <t>Agricultură, economia vânatului şi silvicultură</t>
  </si>
  <si>
    <r>
      <t xml:space="preserve">Profit (+), pierderi (-) până la impozitare, mil.lei 
</t>
    </r>
    <r>
      <rPr>
        <i/>
        <sz val="8"/>
        <rFont val="Arial"/>
        <family val="2"/>
      </rPr>
      <t>Прибыль (+), убытки (-) до налогообложения, млн. лей 
Profit (+), losses (-) before taxation, mio. lei</t>
    </r>
    <r>
      <rPr>
        <sz val="8"/>
        <rFont val="Arial"/>
        <family val="2"/>
      </rPr>
      <t xml:space="preserve"> </t>
    </r>
  </si>
  <si>
    <r>
      <t>1</t>
    </r>
    <r>
      <rPr>
        <sz val="8"/>
        <rFont val="Arial"/>
        <family val="2"/>
      </rPr>
      <t xml:space="preserve"> Conform datelor din situațiile financiare prezentate de către agenții economici / </t>
    </r>
    <r>
      <rPr>
        <i/>
        <sz val="8"/>
        <rFont val="Arial"/>
        <family val="2"/>
      </rPr>
      <t>Согласно данным финансовой отчётности представленной 
   хозяйствующими субъектами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According to data from the financial statements presented by economic units</t>
    </r>
  </si>
  <si>
    <r>
      <t xml:space="preserve">Comerţ cu ridicata şi cu amănuntul 
</t>
    </r>
    <r>
      <rPr>
        <i/>
        <sz val="8"/>
        <rFont val="Arial"/>
        <family val="2"/>
      </rPr>
      <t>Оптовая и розничная торговля 
Wholesale and retail trade</t>
    </r>
  </si>
  <si>
    <r>
      <t xml:space="preserve">Transport și depozitare 
</t>
    </r>
    <r>
      <rPr>
        <i/>
        <sz val="8"/>
        <rFont val="Arial"/>
        <family val="2"/>
      </rPr>
      <t>Транспорт и хранение
Transport and storage</t>
    </r>
  </si>
  <si>
    <r>
      <t xml:space="preserve">Informații și comunicații
</t>
    </r>
    <r>
      <rPr>
        <i/>
        <sz val="8"/>
        <rFont val="Arial"/>
        <family val="2"/>
      </rPr>
      <t>Информационные услуги и связь
Information and communication</t>
    </r>
  </si>
  <si>
    <r>
      <t xml:space="preserve">Asigurări generale
</t>
    </r>
    <r>
      <rPr>
        <i/>
        <sz val="8"/>
        <rFont val="Arial"/>
        <family val="2"/>
      </rPr>
      <t xml:space="preserve">Общее страхование
General insurance </t>
    </r>
  </si>
  <si>
    <r>
      <t xml:space="preserve">Asigurări de sănătate
</t>
    </r>
    <r>
      <rPr>
        <i/>
        <sz val="8"/>
        <rFont val="Arial"/>
        <family val="2"/>
      </rPr>
      <t>Страхование здоровья
Health insurance</t>
    </r>
  </si>
  <si>
    <r>
      <t xml:space="preserve">Asigurări de răspundere civilă auto
</t>
    </r>
    <r>
      <rPr>
        <i/>
        <sz val="8"/>
        <rFont val="Arial"/>
        <family val="2"/>
      </rPr>
      <t>Страхование автогражданской ответственности
Motor insurance</t>
    </r>
  </si>
  <si>
    <r>
      <t xml:space="preserve">Asigurări de viaţă
</t>
    </r>
    <r>
      <rPr>
        <i/>
        <sz val="8"/>
        <rFont val="Arial"/>
        <family val="2"/>
      </rPr>
      <t>Страхование жизни
Life insurance</t>
    </r>
  </si>
  <si>
    <r>
      <t xml:space="preserve">Alte / </t>
    </r>
    <r>
      <rPr>
        <i/>
        <sz val="8"/>
        <rFont val="Arial"/>
        <family val="2"/>
      </rPr>
      <t>Другие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Others</t>
    </r>
  </si>
  <si>
    <r>
      <t>Altele /</t>
    </r>
    <r>
      <rPr>
        <i/>
        <sz val="8"/>
        <rFont val="Arial"/>
        <family val="2"/>
      </rPr>
      <t xml:space="preserve"> Другие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Others</t>
    </r>
  </si>
  <si>
    <t xml:space="preserve"> </t>
  </si>
  <si>
    <r>
      <t xml:space="preserve">clădiri şi construcţii speciale
</t>
    </r>
    <r>
      <rPr>
        <i/>
        <sz val="8"/>
        <rFont val="Arial"/>
        <family val="2"/>
      </rPr>
      <t>здания и специальные сооружения
buildings and special establishments</t>
    </r>
  </si>
  <si>
    <r>
      <t xml:space="preserve">mijloace de transport
</t>
    </r>
    <r>
      <rPr>
        <i/>
        <sz val="8"/>
        <rFont val="Arial"/>
        <family val="2"/>
      </rPr>
      <t>транспортные средства
transport means</t>
    </r>
  </si>
  <si>
    <r>
      <t xml:space="preserve">maşini şi utilaje
</t>
    </r>
    <r>
      <rPr>
        <i/>
        <sz val="8"/>
        <rFont val="Arial"/>
        <family val="2"/>
      </rPr>
      <t>машины и оборудование
machinery and equipment</t>
    </r>
  </si>
  <si>
    <r>
      <t xml:space="preserve">alte mijloace fixe
</t>
    </r>
    <r>
      <rPr>
        <i/>
        <sz val="8"/>
        <rFont val="Arial"/>
        <family val="2"/>
      </rPr>
      <t>прочие основные средства
other fixed assets</t>
    </r>
  </si>
  <si>
    <r>
      <t xml:space="preserve">de la 3 ani până la 5 ani 
</t>
    </r>
    <r>
      <rPr>
        <i/>
        <sz val="8"/>
        <rFont val="Arial CYR"/>
        <family val="0"/>
      </rPr>
      <t>от 3 до 5 лет 
from 3 to 5 years</t>
    </r>
  </si>
  <si>
    <r>
      <t xml:space="preserve">mai mult de 5 ani 
</t>
    </r>
    <r>
      <rPr>
        <i/>
        <sz val="8"/>
        <rFont val="Arial CYR"/>
        <family val="0"/>
      </rPr>
      <t>более 5 лет 
over 5 years</t>
    </r>
  </si>
  <si>
    <t xml:space="preserve">
13 772</t>
  </si>
  <si>
    <t xml:space="preserve">
36 794</t>
  </si>
  <si>
    <r>
      <t xml:space="preserve">22.11. Datorii ale agenţilor economici, pe principalele tipuri de activităţi, la 1 ianuarie
         </t>
    </r>
    <r>
      <rPr>
        <i/>
        <sz val="9"/>
        <rFont val="Arial"/>
        <family val="2"/>
      </rPr>
      <t xml:space="preserve">  Обязательства хозяйствующих субъектов по основным видам деятельности, на 1 января
           Liabilities of economic units, by main economic activities, as of January 1</t>
    </r>
  </si>
  <si>
    <r>
      <t xml:space="preserve">22.12. Principalii indicatori ce caracterizează capacitatea de plată a agenţilor economici, pe tipuri de activităţi
           (la sfârşitul anului)
           </t>
    </r>
    <r>
      <rPr>
        <i/>
        <sz val="9"/>
        <rFont val="Arial"/>
        <family val="2"/>
      </rPr>
      <t>Основные показатели платежеспособности хозяйствующих субъектов по видам деятельности 
           (на конец года)
           Main solvency indicators of economic units, by economic activities (end-year)</t>
    </r>
  </si>
  <si>
    <r>
      <t xml:space="preserve">22.13. Principalii indicatori ce caracterizează rentabilitatea agenţilor economici, pe tipuri de activităţi
           </t>
    </r>
    <r>
      <rPr>
        <i/>
        <sz val="9"/>
        <rFont val="Arial"/>
        <family val="2"/>
      </rPr>
      <t xml:space="preserve">Основные показатели рентабельности хозяйствующих субъектов по видам деятельности 
           Main profitableness indicators of economic units, by economic activities </t>
    </r>
  </si>
  <si>
    <r>
      <t xml:space="preserve">22.14.  Principalii indicatori ai activităţii întreprinderilor mici şi mijlocii, pe forme de proprietate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формам собственности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Main indicators of small and middle enterprises activity, by forms of ownership </t>
    </r>
    <r>
      <rPr>
        <i/>
        <vertAlign val="superscript"/>
        <sz val="9"/>
        <rFont val="Arial"/>
        <family val="2"/>
      </rPr>
      <t>1</t>
    </r>
  </si>
  <si>
    <r>
      <t xml:space="preserve">22.15. Principalii indicatori ai activităţii întreprinderilor mici şi mijlocii, pe tipuri de activităţi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            </t>
    </r>
    <r>
      <rPr>
        <i/>
        <sz val="9"/>
        <rFont val="Arial"/>
        <family val="2"/>
      </rPr>
      <t xml:space="preserve">Основные показатели деятельности малых и средних предприятий по видам деятельности 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
            Main indicators of small and middle enterprises activity, by economic activities </t>
    </r>
    <r>
      <rPr>
        <i/>
        <vertAlign val="superscript"/>
        <sz val="9"/>
        <rFont val="Arial"/>
        <family val="2"/>
      </rPr>
      <t>1</t>
    </r>
  </si>
  <si>
    <r>
      <t xml:space="preserve">22.16. Activitatea asiguratorilor
         </t>
    </r>
    <r>
      <rPr>
        <i/>
        <sz val="9"/>
        <rFont val="Arial"/>
        <family val="2"/>
      </rPr>
      <t xml:space="preserve">  Деятельность страховщиков
           The activity of insurers</t>
    </r>
  </si>
  <si>
    <r>
      <t xml:space="preserve">22.17. Structura  primelor  brute subscrise și plăți pe clase de asigurări
           </t>
    </r>
    <r>
      <rPr>
        <i/>
        <sz val="9"/>
        <rFont val="Arial"/>
        <family val="2"/>
      </rPr>
      <t>Структура начисленных брутто-премий и страховых выплат по классам страхования
           Structure of  gross premium charged and paid by insurance classes</t>
    </r>
  </si>
  <si>
    <r>
      <t xml:space="preserve">22.18. Mijloace fixe acordate în leasing
           </t>
    </r>
    <r>
      <rPr>
        <i/>
        <sz val="9"/>
        <rFont val="Arial"/>
        <family val="2"/>
      </rPr>
      <t>Основные средства, предоставленные в лизинг
           Fixed assets in leasing</t>
    </r>
  </si>
  <si>
    <r>
      <t xml:space="preserve">22.19. Mijloace fixe acordate în leasing cu termen de achitare
          </t>
    </r>
    <r>
      <rPr>
        <i/>
        <sz val="9"/>
        <rFont val="Arial"/>
        <family val="2"/>
      </rPr>
      <t xml:space="preserve"> Основные средства, предоставленные в лизинг со сроком выплаты
           Fixed assets in leasing with term of payment</t>
    </r>
  </si>
  <si>
    <r>
      <rPr>
        <b/>
        <sz val="9"/>
        <rFont val="Arial"/>
        <family val="2"/>
      </rPr>
      <t xml:space="preserve">Excedent (+), deficit (-) 
</t>
    </r>
    <r>
      <rPr>
        <i/>
        <sz val="9"/>
        <rFont val="Arial"/>
        <family val="2"/>
      </rPr>
      <t>Профицит (+), дефицит (-)
Surplus (+), deficit (-)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</si>
</sst>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 Cyr"/>
      <family val="0"/>
    </font>
    <font>
      <sz val="9"/>
      <name val="Arial Cyr"/>
      <family val="0"/>
    </font>
    <font>
      <strike/>
      <sz val="8"/>
      <color indexed="10"/>
      <name val="Arial"/>
      <family val="2"/>
    </font>
    <font>
      <i/>
      <strike/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i/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>
      <alignment/>
      <protection/>
    </xf>
    <xf numFmtId="0" fontId="46" fillId="0" borderId="0">
      <alignment/>
      <protection/>
    </xf>
    <xf numFmtId="9" fontId="46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right" vertical="top" wrapText="1" indent="1"/>
    </xf>
    <xf numFmtId="165" fontId="3" fillId="0" borderId="0" xfId="0" applyNumberFormat="1" applyFont="1" applyFill="1" applyBorder="1" applyAlignment="1">
      <alignment horizontal="right" vertical="top" wrapText="1" inden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center" wrapText="1" indent="4"/>
    </xf>
    <xf numFmtId="0" fontId="2" fillId="0" borderId="15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top" wrapText="1" indent="3"/>
    </xf>
    <xf numFmtId="0" fontId="4" fillId="0" borderId="15" xfId="0" applyFont="1" applyFill="1" applyBorder="1" applyAlignment="1">
      <alignment horizontal="left" vertical="top" wrapText="1" indent="3"/>
    </xf>
    <xf numFmtId="0" fontId="2" fillId="0" borderId="15" xfId="0" applyFont="1" applyFill="1" applyBorder="1" applyAlignment="1">
      <alignment horizontal="left" vertical="top" wrapText="1" indent="2"/>
    </xf>
    <xf numFmtId="165" fontId="3" fillId="0" borderId="0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center" wrapText="1" indent="2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wrapText="1" indent="1"/>
    </xf>
    <xf numFmtId="3" fontId="2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left" wrapText="1" indent="3"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wrapText="1" indent="2"/>
    </xf>
    <xf numFmtId="0" fontId="3" fillId="0" borderId="15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 vertical="top"/>
    </xf>
    <xf numFmtId="0" fontId="26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wrapText="1" indent="1"/>
    </xf>
    <xf numFmtId="164" fontId="3" fillId="0" borderId="19" xfId="0" applyNumberFormat="1" applyFont="1" applyFill="1" applyBorder="1" applyAlignment="1">
      <alignment wrapText="1"/>
    </xf>
    <xf numFmtId="164" fontId="2" fillId="0" borderId="19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right" vertical="top" wrapText="1"/>
    </xf>
    <xf numFmtId="3" fontId="64" fillId="0" borderId="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0" fontId="6" fillId="0" borderId="0" xfId="0" applyFont="1" applyAlignment="1">
      <alignment horizontal="right" indent="1"/>
    </xf>
    <xf numFmtId="164" fontId="2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5" fontId="15" fillId="0" borderId="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right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right" wrapText="1" indent="1"/>
    </xf>
    <xf numFmtId="164" fontId="6" fillId="0" borderId="0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" fillId="0" borderId="17" xfId="0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65" fillId="0" borderId="0" xfId="0" applyNumberFormat="1" applyFont="1" applyFill="1" applyBorder="1" applyAlignment="1">
      <alignment horizontal="right" vertical="top" wrapText="1"/>
    </xf>
    <xf numFmtId="3" fontId="66" fillId="0" borderId="0" xfId="0" applyNumberFormat="1" applyFont="1" applyFill="1" applyBorder="1" applyAlignment="1">
      <alignment horizontal="right" vertical="top" wrapText="1"/>
    </xf>
    <xf numFmtId="3" fontId="66" fillId="0" borderId="1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6" fillId="0" borderId="0" xfId="0" applyNumberFormat="1" applyFont="1" applyAlignment="1">
      <alignment vertical="top"/>
    </xf>
    <xf numFmtId="165" fontId="2" fillId="0" borderId="11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/>
    </xf>
    <xf numFmtId="2" fontId="2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2" fontId="3" fillId="0" borderId="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164" fontId="2" fillId="0" borderId="19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vertical="top"/>
    </xf>
    <xf numFmtId="164" fontId="2" fillId="0" borderId="19" xfId="0" applyNumberFormat="1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vertical="top" wrapText="1"/>
    </xf>
    <xf numFmtId="164" fontId="6" fillId="0" borderId="11" xfId="0" applyNumberFormat="1" applyFont="1" applyBorder="1" applyAlignment="1">
      <alignment vertical="top"/>
    </xf>
    <xf numFmtId="165" fontId="27" fillId="0" borderId="1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4" fontId="6" fillId="0" borderId="11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left" wrapText="1" indent="1"/>
    </xf>
    <xf numFmtId="0" fontId="6" fillId="0" borderId="11" xfId="0" applyFont="1" applyFill="1" applyBorder="1" applyAlignment="1">
      <alignment vertical="top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 wrapText="1" indent="2"/>
    </xf>
    <xf numFmtId="0" fontId="2" fillId="0" borderId="11" xfId="0" applyFont="1" applyFill="1" applyBorder="1" applyAlignment="1">
      <alignment horizontal="left" wrapText="1" indent="2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4" fontId="1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 horizontal="right" wrapText="1"/>
    </xf>
    <xf numFmtId="3" fontId="65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vertical="top" indent="1"/>
    </xf>
    <xf numFmtId="165" fontId="2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vertical="top"/>
    </xf>
    <xf numFmtId="2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165" fontId="3" fillId="0" borderId="19" xfId="0" applyNumberFormat="1" applyFont="1" applyFill="1" applyBorder="1" applyAlignment="1">
      <alignment horizontal="right" wrapText="1" indent="1"/>
    </xf>
    <xf numFmtId="165" fontId="3" fillId="0" borderId="19" xfId="0" applyNumberFormat="1" applyFont="1" applyFill="1" applyBorder="1" applyAlignment="1">
      <alignment horizontal="right" vertical="top" wrapText="1" indent="1"/>
    </xf>
    <xf numFmtId="165" fontId="2" fillId="0" borderId="19" xfId="0" applyNumberFormat="1" applyFont="1" applyFill="1" applyBorder="1" applyAlignment="1">
      <alignment horizontal="right" vertical="top" wrapText="1" indent="1"/>
    </xf>
    <xf numFmtId="0" fontId="6" fillId="0" borderId="0" xfId="0" applyFont="1" applyFill="1" applyBorder="1" applyAlignment="1">
      <alignment horizontal="right" vertical="top" indent="1"/>
    </xf>
    <xf numFmtId="165" fontId="2" fillId="0" borderId="19" xfId="0" applyNumberFormat="1" applyFont="1" applyFill="1" applyBorder="1" applyAlignment="1">
      <alignment horizontal="right" wrapText="1" indent="1"/>
    </xf>
    <xf numFmtId="0" fontId="6" fillId="0" borderId="0" xfId="0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165" fontId="2" fillId="0" borderId="21" xfId="0" applyNumberFormat="1" applyFont="1" applyFill="1" applyBorder="1" applyAlignment="1">
      <alignment horizontal="right" wrapText="1" indent="1"/>
    </xf>
    <xf numFmtId="165" fontId="6" fillId="0" borderId="11" xfId="0" applyNumberFormat="1" applyFont="1" applyFill="1" applyBorder="1" applyAlignment="1">
      <alignment horizontal="right" indent="1"/>
    </xf>
    <xf numFmtId="165" fontId="66" fillId="0" borderId="11" xfId="0" applyNumberFormat="1" applyFont="1" applyFill="1" applyBorder="1" applyAlignment="1">
      <alignment horizontal="right" vertical="center" wrapText="1" indent="1"/>
    </xf>
    <xf numFmtId="165" fontId="65" fillId="0" borderId="0" xfId="0" applyNumberFormat="1" applyFont="1" applyFill="1" applyBorder="1" applyAlignment="1">
      <alignment horizontal="right" wrapText="1" indent="1"/>
    </xf>
    <xf numFmtId="165" fontId="66" fillId="0" borderId="0" xfId="0" applyNumberFormat="1" applyFont="1" applyFill="1" applyBorder="1" applyAlignment="1">
      <alignment horizontal="right" wrapText="1" indent="1"/>
    </xf>
    <xf numFmtId="165" fontId="66" fillId="0" borderId="11" xfId="0" applyNumberFormat="1" applyFont="1" applyFill="1" applyBorder="1" applyAlignment="1">
      <alignment horizontal="right" wrapText="1" indent="1"/>
    </xf>
    <xf numFmtId="165" fontId="65" fillId="0" borderId="0" xfId="0" applyNumberFormat="1" applyFont="1" applyFill="1" applyBorder="1" applyAlignment="1">
      <alignment horizontal="right" vertical="top" wrapText="1" indent="1"/>
    </xf>
    <xf numFmtId="165" fontId="66" fillId="0" borderId="0" xfId="0" applyNumberFormat="1" applyFont="1" applyFill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vertical="top" indent="1"/>
    </xf>
    <xf numFmtId="165" fontId="7" fillId="0" borderId="0" xfId="0" applyNumberFormat="1" applyFont="1" applyFill="1" applyBorder="1" applyAlignment="1">
      <alignment horizontal="right" vertical="top" wrapText="1" indent="1"/>
    </xf>
    <xf numFmtId="0" fontId="7" fillId="33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Процент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,2020\Excel,%202020\De%20la%20directii\Capitole\22_anuar%20FINANTE_2020_09%20iul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1"/>
      <sheetName val="22.2"/>
      <sheetName val="22.3"/>
      <sheetName val="22.4"/>
      <sheetName val="22.5"/>
      <sheetName val="22.6"/>
      <sheetName val="22.7"/>
      <sheetName val="22.8"/>
      <sheetName val="22.17"/>
      <sheetName val="22.18"/>
      <sheetName val="22.9"/>
      <sheetName val="22.10"/>
      <sheetName val="22.11"/>
      <sheetName val="22.12"/>
      <sheetName val="22.13"/>
      <sheetName val="22.14"/>
      <sheetName val="22.15"/>
      <sheetName val="22.16"/>
      <sheetName val="22.19"/>
      <sheetName val="22.20"/>
    </sheetNames>
    <sheetDataSet>
      <sheetData sheetId="8">
        <row r="5">
          <cell r="D5">
            <v>1625.3962949999998</v>
          </cell>
          <cell r="G5">
            <v>663.516674</v>
          </cell>
        </row>
        <row r="8">
          <cell r="D8">
            <v>105.41334500000004</v>
          </cell>
          <cell r="G8">
            <v>32.960653</v>
          </cell>
        </row>
        <row r="10">
          <cell r="D10">
            <v>345.578685</v>
          </cell>
          <cell r="G10">
            <v>199.057124</v>
          </cell>
        </row>
        <row r="12">
          <cell r="D12">
            <v>155.59592600000002</v>
          </cell>
          <cell r="G12">
            <v>22.159080999999997</v>
          </cell>
        </row>
        <row r="14">
          <cell r="D14">
            <v>697.113797</v>
          </cell>
          <cell r="G14">
            <v>287.520716</v>
          </cell>
        </row>
        <row r="16">
          <cell r="D16">
            <v>219.96824199999963</v>
          </cell>
          <cell r="G16">
            <v>106.35389999999991</v>
          </cell>
        </row>
        <row r="17">
          <cell r="D17">
            <v>101.7263</v>
          </cell>
          <cell r="G17">
            <v>15.465200000000003</v>
          </cell>
        </row>
        <row r="19">
          <cell r="D19">
            <v>96.8258</v>
          </cell>
          <cell r="G19">
            <v>13.606800000000002</v>
          </cell>
        </row>
        <row r="21">
          <cell r="D21">
            <v>4.9005</v>
          </cell>
          <cell r="G21">
            <v>1.8584000000000014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:L1"/>
      <selection pane="bottomLeft" activeCell="A2" sqref="A2:A3"/>
    </sheetView>
  </sheetViews>
  <sheetFormatPr defaultColWidth="9.125" defaultRowHeight="12.75"/>
  <cols>
    <col min="1" max="1" width="53.875" style="3" customWidth="1"/>
    <col min="2" max="2" width="7.75390625" style="3" bestFit="1" customWidth="1"/>
    <col min="3" max="3" width="7.875" style="3" customWidth="1"/>
    <col min="4" max="5" width="5.875" style="4" customWidth="1"/>
    <col min="6" max="7" width="7.75390625" style="4" customWidth="1"/>
    <col min="8" max="8" width="7.75390625" style="5" customWidth="1"/>
    <col min="9" max="16384" width="9.125" style="3" customWidth="1"/>
  </cols>
  <sheetData>
    <row r="1" spans="1:7" ht="37.5" customHeight="1">
      <c r="A1" s="260" t="s">
        <v>174</v>
      </c>
      <c r="B1" s="260"/>
      <c r="C1" s="260"/>
      <c r="D1" s="260"/>
      <c r="E1" s="260"/>
      <c r="F1" s="152"/>
      <c r="G1" s="152"/>
    </row>
    <row r="2" spans="1:6" ht="32.25" customHeight="1">
      <c r="A2" s="264"/>
      <c r="B2" s="262" t="s">
        <v>12</v>
      </c>
      <c r="C2" s="263"/>
      <c r="D2" s="262" t="s">
        <v>11</v>
      </c>
      <c r="E2" s="266"/>
      <c r="F2" s="152"/>
    </row>
    <row r="3" spans="1:5" ht="12.75">
      <c r="A3" s="265"/>
      <c r="B3" s="19">
        <v>2019</v>
      </c>
      <c r="C3" s="19">
        <v>2020</v>
      </c>
      <c r="D3" s="150">
        <v>2019</v>
      </c>
      <c r="E3" s="151">
        <v>2020</v>
      </c>
    </row>
    <row r="4" spans="1:5" ht="12.75">
      <c r="A4" s="48" t="s">
        <v>16</v>
      </c>
      <c r="B4" s="14">
        <f>SUM(B5,B17,B18,B19)</f>
        <v>62949.200000000004</v>
      </c>
      <c r="C4" s="14">
        <f>SUM(C5,C17,C18,C19)</f>
        <v>62650</v>
      </c>
      <c r="D4" s="49">
        <f>SUM(D5,D17,D18,D19)</f>
        <v>100</v>
      </c>
      <c r="E4" s="49">
        <f>SUM(E5,E17,E18,E19)</f>
        <v>100</v>
      </c>
    </row>
    <row r="5" spans="1:5" ht="12.75">
      <c r="A5" s="23" t="s">
        <v>13</v>
      </c>
      <c r="B5" s="10">
        <f>SUM(B6:B8,B16)</f>
        <v>40054.200000000004</v>
      </c>
      <c r="C5" s="10">
        <f>SUM(C6:C8,C16)</f>
        <v>39747.1</v>
      </c>
      <c r="D5" s="10">
        <f>SUM(D6:D8,D16)</f>
        <v>63.62940275650842</v>
      </c>
      <c r="E5" s="10">
        <f>SUM(E6:E8,E16)</f>
        <v>63.443096568236236</v>
      </c>
    </row>
    <row r="6" spans="1:5" ht="12.75">
      <c r="A6" s="39" t="s">
        <v>0</v>
      </c>
      <c r="B6" s="11">
        <v>9335.3</v>
      </c>
      <c r="C6" s="11">
        <v>9288.6</v>
      </c>
      <c r="D6" s="11">
        <f aca="true" t="shared" si="0" ref="D6:D24">+B6/$B$4%</f>
        <v>14.829894581662671</v>
      </c>
      <c r="E6" s="11">
        <f>+C6/$C$4%</f>
        <v>14.826177174780527</v>
      </c>
    </row>
    <row r="7" spans="1:5" ht="22.5">
      <c r="A7" s="39" t="s">
        <v>21</v>
      </c>
      <c r="B7" s="11">
        <v>579.9</v>
      </c>
      <c r="C7" s="11">
        <v>582.4</v>
      </c>
      <c r="D7" s="11">
        <f t="shared" si="0"/>
        <v>0.9212190146975655</v>
      </c>
      <c r="E7" s="11">
        <f aca="true" t="shared" si="1" ref="E7:E24">+C7/$C$4%</f>
        <v>0.929608938547486</v>
      </c>
    </row>
    <row r="8" spans="1:5" ht="30" customHeight="1">
      <c r="A8" s="39" t="s">
        <v>26</v>
      </c>
      <c r="B8" s="15">
        <f>SUM(B10:B15)</f>
        <v>28340.600000000006</v>
      </c>
      <c r="C8" s="15">
        <v>28137.2</v>
      </c>
      <c r="D8" s="15">
        <f t="shared" si="0"/>
        <v>45.02138232098264</v>
      </c>
      <c r="E8" s="15">
        <f t="shared" si="1"/>
        <v>44.91173184357542</v>
      </c>
    </row>
    <row r="9" spans="1:5" ht="12.75">
      <c r="A9" s="29" t="s">
        <v>155</v>
      </c>
      <c r="B9" s="101"/>
      <c r="C9" s="101"/>
      <c r="D9" s="15"/>
      <c r="E9" s="15"/>
    </row>
    <row r="10" spans="1:5" ht="30.75" customHeight="1">
      <c r="A10" s="67" t="s">
        <v>28</v>
      </c>
      <c r="B10" s="15">
        <v>20183.300000000003</v>
      </c>
      <c r="C10" s="15">
        <v>19770.1</v>
      </c>
      <c r="D10" s="15">
        <f t="shared" si="0"/>
        <v>32.06283797093529</v>
      </c>
      <c r="E10" s="15">
        <f t="shared" si="1"/>
        <v>31.556424581005583</v>
      </c>
    </row>
    <row r="11" spans="1:5" ht="12.75">
      <c r="A11" s="29" t="s">
        <v>154</v>
      </c>
      <c r="B11" s="88">
        <v>6221.900000000001</v>
      </c>
      <c r="C11" s="219">
        <v>6468.800000000001</v>
      </c>
      <c r="D11" s="11">
        <f t="shared" si="0"/>
        <v>9.884001702960482</v>
      </c>
      <c r="E11" s="11">
        <f t="shared" si="1"/>
        <v>10.325299281723865</v>
      </c>
    </row>
    <row r="12" spans="1:5" ht="33.75">
      <c r="A12" s="29" t="s">
        <v>1</v>
      </c>
      <c r="B12" s="15">
        <v>464.90000000000003</v>
      </c>
      <c r="C12" s="15">
        <v>462.2</v>
      </c>
      <c r="D12" s="15">
        <f t="shared" si="0"/>
        <v>0.7385320226468326</v>
      </c>
      <c r="E12" s="15">
        <f t="shared" si="1"/>
        <v>0.7377494014365522</v>
      </c>
    </row>
    <row r="13" spans="1:5" ht="22.5" customHeight="1">
      <c r="A13" s="30" t="s">
        <v>19</v>
      </c>
      <c r="B13" s="11">
        <v>441.1</v>
      </c>
      <c r="C13" s="11">
        <v>456.3</v>
      </c>
      <c r="D13" s="11">
        <f t="shared" si="0"/>
        <v>0.7007237582050287</v>
      </c>
      <c r="E13" s="11">
        <f t="shared" si="1"/>
        <v>0.7283320031923384</v>
      </c>
    </row>
    <row r="14" spans="1:5" ht="44.25" customHeight="1">
      <c r="A14" s="31" t="s">
        <v>20</v>
      </c>
      <c r="B14" s="11"/>
      <c r="C14" s="11"/>
      <c r="D14" s="15"/>
      <c r="E14" s="15"/>
    </row>
    <row r="15" spans="1:5" ht="33.75">
      <c r="A15" s="29" t="s">
        <v>2</v>
      </c>
      <c r="B15" s="15">
        <v>1029.3999999999999</v>
      </c>
      <c r="C15" s="15">
        <v>979.8</v>
      </c>
      <c r="D15" s="15">
        <f t="shared" si="0"/>
        <v>1.6352868662349955</v>
      </c>
      <c r="E15" s="15">
        <f t="shared" si="1"/>
        <v>1.5639265762170789</v>
      </c>
    </row>
    <row r="16" spans="1:5" ht="32.25" customHeight="1">
      <c r="A16" s="32" t="s">
        <v>18</v>
      </c>
      <c r="B16" s="15">
        <v>1798.4</v>
      </c>
      <c r="C16" s="15">
        <v>1738.9</v>
      </c>
      <c r="D16" s="15">
        <f t="shared" si="0"/>
        <v>2.856906839165549</v>
      </c>
      <c r="E16" s="15">
        <f t="shared" si="1"/>
        <v>2.7755786113328016</v>
      </c>
    </row>
    <row r="17" spans="1:5" ht="33.75">
      <c r="A17" s="23" t="s">
        <v>3</v>
      </c>
      <c r="B17" s="16">
        <v>18403.9</v>
      </c>
      <c r="C17" s="16">
        <v>19234.9</v>
      </c>
      <c r="D17" s="16">
        <f t="shared" si="0"/>
        <v>29.236114200021603</v>
      </c>
      <c r="E17" s="16">
        <f t="shared" si="1"/>
        <v>30.702154828411814</v>
      </c>
    </row>
    <row r="18" spans="1:5" ht="12.75">
      <c r="A18" s="23" t="s">
        <v>156</v>
      </c>
      <c r="B18" s="16">
        <v>1602.6</v>
      </c>
      <c r="C18" s="16">
        <v>649.5999999999999</v>
      </c>
      <c r="D18" s="16">
        <f t="shared" si="0"/>
        <v>2.545862377917431</v>
      </c>
      <c r="E18" s="16">
        <f t="shared" si="1"/>
        <v>1.036871508379888</v>
      </c>
    </row>
    <row r="19" spans="1:5" ht="12.75">
      <c r="A19" s="23" t="s">
        <v>158</v>
      </c>
      <c r="B19" s="16">
        <v>2888.5</v>
      </c>
      <c r="C19" s="16">
        <f>+C20+C21+C22+C23+C24</f>
        <v>3018.3999999999996</v>
      </c>
      <c r="D19" s="16">
        <f>+D20+D21+D22+D23+D24</f>
        <v>4.58862066555254</v>
      </c>
      <c r="E19" s="16">
        <f>+E20+E21+E22+E23+E24</f>
        <v>4.817877094972067</v>
      </c>
    </row>
    <row r="20" spans="1:5" ht="22.5">
      <c r="A20" s="34" t="s">
        <v>153</v>
      </c>
      <c r="B20" s="15">
        <v>444.00000000000006</v>
      </c>
      <c r="C20" s="15">
        <v>688.3</v>
      </c>
      <c r="D20" s="15">
        <f t="shared" si="0"/>
        <v>0.7053306475697865</v>
      </c>
      <c r="E20" s="15">
        <f t="shared" si="1"/>
        <v>1.0986432561851556</v>
      </c>
    </row>
    <row r="21" spans="1:5" ht="33.75">
      <c r="A21" s="34" t="s">
        <v>4</v>
      </c>
      <c r="B21" s="15">
        <v>1635.1</v>
      </c>
      <c r="C21" s="15">
        <v>1398.1</v>
      </c>
      <c r="D21" s="15">
        <f t="shared" si="0"/>
        <v>2.597491310453508</v>
      </c>
      <c r="E21" s="15">
        <f t="shared" si="1"/>
        <v>2.231604150039904</v>
      </c>
    </row>
    <row r="22" spans="1:5" ht="12.75">
      <c r="A22" s="34" t="s">
        <v>157</v>
      </c>
      <c r="B22" s="20">
        <v>370.80000000000007</v>
      </c>
      <c r="C22" s="20">
        <v>282.4</v>
      </c>
      <c r="D22" s="20">
        <f t="shared" si="0"/>
        <v>0.589046405673146</v>
      </c>
      <c r="E22" s="15">
        <f t="shared" si="1"/>
        <v>0.4507581803671189</v>
      </c>
    </row>
    <row r="23" spans="1:5" ht="22.5">
      <c r="A23" s="43" t="s">
        <v>152</v>
      </c>
      <c r="B23" s="20">
        <v>118</v>
      </c>
      <c r="C23" s="20">
        <v>181.39999999999998</v>
      </c>
      <c r="D23" s="20">
        <f t="shared" si="0"/>
        <v>0.18745273966944773</v>
      </c>
      <c r="E23" s="15">
        <f t="shared" si="1"/>
        <v>0.2895450917797286</v>
      </c>
    </row>
    <row r="24" spans="1:5" ht="12.75">
      <c r="A24" s="34" t="s">
        <v>164</v>
      </c>
      <c r="B24" s="20">
        <v>320.6</v>
      </c>
      <c r="C24" s="20">
        <v>468.2</v>
      </c>
      <c r="D24" s="20">
        <f t="shared" si="0"/>
        <v>0.5092995621866521</v>
      </c>
      <c r="E24" s="15">
        <f t="shared" si="1"/>
        <v>0.7473264166001596</v>
      </c>
    </row>
    <row r="25" spans="1:7" s="13" customFormat="1" ht="36">
      <c r="A25" s="50" t="s">
        <v>17</v>
      </c>
      <c r="B25" s="17">
        <f>SUM(B26:B35)</f>
        <v>65975.6</v>
      </c>
      <c r="C25" s="17">
        <f>SUM(C26:C35)</f>
        <v>73269.79999999999</v>
      </c>
      <c r="D25" s="17">
        <f>SUM(D26:D35)</f>
        <v>100</v>
      </c>
      <c r="E25" s="17">
        <f>SUM(E26:E35)</f>
        <v>100</v>
      </c>
      <c r="F25" s="12"/>
      <c r="G25" s="12"/>
    </row>
    <row r="26" spans="1:5" ht="33.75">
      <c r="A26" s="34" t="s">
        <v>5</v>
      </c>
      <c r="B26" s="15">
        <v>6183.9</v>
      </c>
      <c r="C26" s="15">
        <v>6590.8</v>
      </c>
      <c r="D26" s="15">
        <f>+B26/$B$25%</f>
        <v>9.373010628171626</v>
      </c>
      <c r="E26" s="15">
        <f>+C26/$C$25%</f>
        <v>8.995247700962745</v>
      </c>
    </row>
    <row r="27" spans="1:5" ht="12.75">
      <c r="A27" s="34" t="s">
        <v>159</v>
      </c>
      <c r="B27" s="15">
        <v>611.2</v>
      </c>
      <c r="C27" s="15">
        <v>650.1999999999999</v>
      </c>
      <c r="D27" s="15">
        <f aca="true" t="shared" si="2" ref="D27:D35">+B27/$B$25%</f>
        <v>0.9264030944773521</v>
      </c>
      <c r="E27" s="15">
        <f aca="true" t="shared" si="3" ref="E27:E34">+C27/$C$25%</f>
        <v>0.8874051792143558</v>
      </c>
    </row>
    <row r="28" spans="1:5" ht="33.75">
      <c r="A28" s="34" t="s">
        <v>6</v>
      </c>
      <c r="B28" s="15">
        <v>4322.200000000001</v>
      </c>
      <c r="C28" s="15">
        <v>4770.4</v>
      </c>
      <c r="D28" s="15">
        <f t="shared" si="2"/>
        <v>6.551209841214025</v>
      </c>
      <c r="E28" s="15">
        <f t="shared" si="3"/>
        <v>6.51073157016943</v>
      </c>
    </row>
    <row r="29" spans="1:5" ht="33.75">
      <c r="A29" s="34" t="s">
        <v>7</v>
      </c>
      <c r="B29" s="15">
        <v>7206.5</v>
      </c>
      <c r="C29" s="15">
        <v>8885.5</v>
      </c>
      <c r="D29" s="15">
        <f t="shared" si="2"/>
        <v>10.922977585652877</v>
      </c>
      <c r="E29" s="15">
        <f t="shared" si="3"/>
        <v>12.127097385280159</v>
      </c>
    </row>
    <row r="30" spans="1:5" ht="22.5">
      <c r="A30" s="34" t="s">
        <v>160</v>
      </c>
      <c r="B30" s="15">
        <v>164.99999999999997</v>
      </c>
      <c r="C30" s="15">
        <v>253.7</v>
      </c>
      <c r="D30" s="15">
        <f t="shared" si="2"/>
        <v>0.25009245842402333</v>
      </c>
      <c r="E30" s="15">
        <f t="shared" si="3"/>
        <v>0.34625452778634586</v>
      </c>
    </row>
    <row r="31" spans="1:5" ht="33.75">
      <c r="A31" s="34" t="s">
        <v>8</v>
      </c>
      <c r="B31" s="15">
        <v>1552.5</v>
      </c>
      <c r="C31" s="15">
        <v>1780.4</v>
      </c>
      <c r="D31" s="15">
        <f t="shared" si="2"/>
        <v>2.3531426769896746</v>
      </c>
      <c r="E31" s="15">
        <f t="shared" si="3"/>
        <v>2.429923379072961</v>
      </c>
    </row>
    <row r="32" spans="1:5" ht="12.75">
      <c r="A32" s="34" t="s">
        <v>161</v>
      </c>
      <c r="B32" s="15">
        <v>8634.999999999998</v>
      </c>
      <c r="C32" s="15">
        <v>9990.199999999999</v>
      </c>
      <c r="D32" s="15">
        <f t="shared" si="2"/>
        <v>13.088171990857221</v>
      </c>
      <c r="E32" s="15">
        <f t="shared" si="3"/>
        <v>13.634812705917037</v>
      </c>
    </row>
    <row r="33" spans="1:5" ht="33.75">
      <c r="A33" s="34" t="s">
        <v>9</v>
      </c>
      <c r="B33" s="15">
        <v>1839.6</v>
      </c>
      <c r="C33" s="15">
        <v>1733.2</v>
      </c>
      <c r="D33" s="15">
        <f t="shared" si="2"/>
        <v>2.788303554647475</v>
      </c>
      <c r="E33" s="15">
        <f t="shared" si="3"/>
        <v>2.365503932042943</v>
      </c>
    </row>
    <row r="34" spans="1:5" ht="12.75">
      <c r="A34" s="34" t="s">
        <v>163</v>
      </c>
      <c r="B34" s="15">
        <v>12121.200000000003</v>
      </c>
      <c r="C34" s="15">
        <v>12583.1</v>
      </c>
      <c r="D34" s="15">
        <f t="shared" si="2"/>
        <v>18.372246709389533</v>
      </c>
      <c r="E34" s="15">
        <f t="shared" si="3"/>
        <v>17.17365135430969</v>
      </c>
    </row>
    <row r="35" spans="1:5" ht="12.75">
      <c r="A35" s="34" t="s">
        <v>162</v>
      </c>
      <c r="B35" s="15">
        <v>23338.5</v>
      </c>
      <c r="C35" s="15">
        <v>26032.299999999996</v>
      </c>
      <c r="D35" s="15">
        <f t="shared" si="2"/>
        <v>35.37444146017618</v>
      </c>
      <c r="E35" s="15">
        <f>+C35/$C$25%</f>
        <v>35.52937226524434</v>
      </c>
    </row>
    <row r="36" spans="1:7" s="13" customFormat="1" ht="35.25" customHeight="1">
      <c r="A36" s="153" t="s">
        <v>264</v>
      </c>
      <c r="B36" s="133">
        <f>+B4-B25</f>
        <v>-3026.4000000000015</v>
      </c>
      <c r="C36" s="133">
        <f>+C4-C25</f>
        <v>-10619.799999999988</v>
      </c>
      <c r="D36" s="261" t="s">
        <v>10</v>
      </c>
      <c r="E36" s="261" t="s">
        <v>10</v>
      </c>
      <c r="F36" s="12"/>
      <c r="G36" s="12"/>
    </row>
    <row r="37" spans="2:3" ht="12.75">
      <c r="B37" s="5"/>
      <c r="C37" s="101"/>
    </row>
  </sheetData>
  <sheetProtection/>
  <mergeCells count="3">
    <mergeCell ref="B2:C2"/>
    <mergeCell ref="A2:A3"/>
    <mergeCell ref="D2:E2"/>
  </mergeCells>
  <printOptions/>
  <pageMargins left="0.5118110236220472" right="0.4724409448818898" top="0.8661417322834646" bottom="0.5" header="0.5118110236220472" footer="0.31496062992125984"/>
  <pageSetup blackAndWhite="1" cellComments="atEn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9"/>
  <sheetViews>
    <sheetView zoomScalePageLayoutView="0" workbookViewId="0" topLeftCell="A1">
      <pane ySplit="3" topLeftCell="A4" activePane="bottomLeft" state="frozen"/>
      <selection pane="topLeft" activeCell="F11" sqref="F11"/>
      <selection pane="bottomLeft" activeCell="A2" sqref="A2:A3"/>
    </sheetView>
  </sheetViews>
  <sheetFormatPr defaultColWidth="9.00390625" defaultRowHeight="12.75"/>
  <cols>
    <col min="1" max="1" width="43.00390625" style="0" customWidth="1"/>
    <col min="2" max="4" width="7.75390625" style="0" customWidth="1"/>
    <col min="5" max="7" width="7.125" style="0" customWidth="1"/>
  </cols>
  <sheetData>
    <row r="1" spans="1:7" ht="36.75" customHeight="1">
      <c r="A1" s="278" t="s">
        <v>222</v>
      </c>
      <c r="B1" s="278"/>
      <c r="C1" s="278"/>
      <c r="D1" s="278"/>
      <c r="E1" s="278"/>
      <c r="F1" s="278"/>
      <c r="G1" s="278"/>
    </row>
    <row r="2" spans="1:7" ht="70.5" customHeight="1">
      <c r="A2" s="274"/>
      <c r="B2" s="276" t="s">
        <v>81</v>
      </c>
      <c r="C2" s="270"/>
      <c r="D2" s="279"/>
      <c r="E2" s="276" t="s">
        <v>82</v>
      </c>
      <c r="F2" s="270"/>
      <c r="G2" s="270"/>
    </row>
    <row r="3" spans="1:8" ht="12.75">
      <c r="A3" s="275"/>
      <c r="B3" s="61">
        <v>2015</v>
      </c>
      <c r="C3" s="61">
        <v>2019</v>
      </c>
      <c r="D3" s="116">
        <v>2020</v>
      </c>
      <c r="E3" s="108">
        <v>2015</v>
      </c>
      <c r="F3" s="108">
        <v>2019</v>
      </c>
      <c r="G3" s="116">
        <v>2020</v>
      </c>
      <c r="H3" s="117"/>
    </row>
    <row r="4" spans="1:7" ht="12.75">
      <c r="A4" s="22" t="s">
        <v>83</v>
      </c>
      <c r="B4" s="70">
        <v>282253.4</v>
      </c>
      <c r="C4" s="70">
        <v>397910.6</v>
      </c>
      <c r="D4" s="70">
        <v>381896.1</v>
      </c>
      <c r="E4" s="70">
        <v>3453.5</v>
      </c>
      <c r="F4" s="70">
        <v>26247.4</v>
      </c>
      <c r="G4" s="70">
        <v>18541.4</v>
      </c>
    </row>
    <row r="5" spans="1:7" ht="33.75">
      <c r="A5" s="64" t="s">
        <v>213</v>
      </c>
      <c r="B5" s="173">
        <v>11835.5</v>
      </c>
      <c r="C5" s="173">
        <v>17501.7</v>
      </c>
      <c r="D5" s="173">
        <v>15974</v>
      </c>
      <c r="E5" s="173">
        <v>128.4</v>
      </c>
      <c r="F5" s="173">
        <v>1638.9</v>
      </c>
      <c r="G5" s="173">
        <v>-130</v>
      </c>
    </row>
    <row r="6" spans="1:7" ht="33.75">
      <c r="A6" s="64" t="s">
        <v>214</v>
      </c>
      <c r="B6" s="173">
        <v>43130.3</v>
      </c>
      <c r="C6" s="173">
        <v>57061.9</v>
      </c>
      <c r="D6" s="173">
        <v>57051.6</v>
      </c>
      <c r="E6" s="173">
        <v>827.5</v>
      </c>
      <c r="F6" s="173">
        <v>2985.4</v>
      </c>
      <c r="G6" s="173">
        <v>2960.5</v>
      </c>
    </row>
    <row r="7" spans="1:7" ht="22.5">
      <c r="A7" s="64" t="s">
        <v>75</v>
      </c>
      <c r="B7" s="102">
        <v>23240.9</v>
      </c>
      <c r="C7" s="102">
        <v>22622.2</v>
      </c>
      <c r="D7" s="102">
        <v>21672.5</v>
      </c>
      <c r="E7" s="102">
        <v>-3612.6</v>
      </c>
      <c r="F7" s="102">
        <v>933.7</v>
      </c>
      <c r="G7" s="102">
        <v>48.7</v>
      </c>
    </row>
    <row r="8" spans="1:7" ht="45">
      <c r="A8" s="24" t="s">
        <v>76</v>
      </c>
      <c r="B8" s="102"/>
      <c r="C8" s="102"/>
      <c r="D8" s="102"/>
      <c r="E8" s="102"/>
      <c r="F8" s="102"/>
      <c r="G8" s="102"/>
    </row>
    <row r="9" spans="1:7" ht="22.5">
      <c r="A9" s="64" t="s">
        <v>77</v>
      </c>
      <c r="B9" s="102">
        <v>2343.6</v>
      </c>
      <c r="C9" s="102">
        <v>3151.3</v>
      </c>
      <c r="D9" s="102">
        <v>3271.2</v>
      </c>
      <c r="E9" s="102">
        <v>-210.7</v>
      </c>
      <c r="F9" s="102">
        <v>69.3</v>
      </c>
      <c r="G9" s="102">
        <v>-33.4</v>
      </c>
    </row>
    <row r="10" spans="1:6" ht="45">
      <c r="A10" s="24" t="s">
        <v>78</v>
      </c>
      <c r="B10" s="102"/>
      <c r="C10" s="102"/>
      <c r="E10" s="235"/>
      <c r="F10" s="137"/>
    </row>
    <row r="11" spans="1:7" ht="12.75">
      <c r="A11" s="64" t="s">
        <v>84</v>
      </c>
      <c r="B11" s="102">
        <v>15056</v>
      </c>
      <c r="C11" s="102">
        <v>22021.5</v>
      </c>
      <c r="D11" s="102">
        <v>23046.2</v>
      </c>
      <c r="E11" s="102">
        <v>1078.6</v>
      </c>
      <c r="F11" s="102">
        <v>2470.6</v>
      </c>
      <c r="G11" s="102">
        <v>2372.8</v>
      </c>
    </row>
    <row r="12" spans="1:7" ht="33.75">
      <c r="A12" s="64" t="s">
        <v>79</v>
      </c>
      <c r="B12" s="102">
        <v>127836</v>
      </c>
      <c r="C12" s="102">
        <v>191808.3</v>
      </c>
      <c r="D12" s="102">
        <v>184352.4</v>
      </c>
      <c r="E12" s="102">
        <v>3470.8</v>
      </c>
      <c r="F12" s="102">
        <v>9508.9</v>
      </c>
      <c r="G12" s="102">
        <v>8006.1</v>
      </c>
    </row>
    <row r="13" spans="1:6" ht="56.25">
      <c r="A13" s="24" t="s">
        <v>80</v>
      </c>
      <c r="B13" s="107"/>
      <c r="C13" s="102"/>
      <c r="E13" s="102"/>
      <c r="F13" s="137"/>
    </row>
    <row r="14" spans="1:7" ht="33.75">
      <c r="A14" s="64" t="s">
        <v>216</v>
      </c>
      <c r="B14" s="173">
        <v>16284.2</v>
      </c>
      <c r="C14" s="173">
        <v>21838.2</v>
      </c>
      <c r="D14" s="173">
        <v>15887</v>
      </c>
      <c r="E14" s="173">
        <v>412.5</v>
      </c>
      <c r="F14" s="173">
        <v>741.3</v>
      </c>
      <c r="G14" s="173">
        <v>109.9</v>
      </c>
    </row>
    <row r="15" spans="1:7" ht="45">
      <c r="A15" s="64" t="s">
        <v>217</v>
      </c>
      <c r="B15" s="173">
        <v>2489.3</v>
      </c>
      <c r="C15" s="173">
        <v>4632.8</v>
      </c>
      <c r="D15" s="173">
        <v>2718.3</v>
      </c>
      <c r="E15" s="173">
        <v>-118.9</v>
      </c>
      <c r="F15" s="173">
        <v>459</v>
      </c>
      <c r="G15" s="173">
        <v>-343.4</v>
      </c>
    </row>
    <row r="16" spans="1:7" ht="30" customHeight="1">
      <c r="A16" s="64" t="s">
        <v>223</v>
      </c>
      <c r="B16" s="173">
        <v>11686.6</v>
      </c>
      <c r="C16" s="173">
        <v>14150.2</v>
      </c>
      <c r="D16" s="173">
        <v>14620.9</v>
      </c>
      <c r="E16" s="173">
        <v>596.1</v>
      </c>
      <c r="F16" s="173">
        <v>1635.1</v>
      </c>
      <c r="G16" s="173">
        <v>1772</v>
      </c>
    </row>
    <row r="17" spans="1:7" ht="33.75">
      <c r="A17" s="64" t="s">
        <v>219</v>
      </c>
      <c r="B17" s="173">
        <v>3797.4</v>
      </c>
      <c r="C17" s="173">
        <v>5373.9</v>
      </c>
      <c r="D17" s="173">
        <v>5335.9</v>
      </c>
      <c r="E17" s="173">
        <v>-605.9</v>
      </c>
      <c r="F17" s="173">
        <v>1594.3</v>
      </c>
      <c r="G17" s="173">
        <v>1103</v>
      </c>
    </row>
    <row r="18" spans="1:7" ht="30" customHeight="1">
      <c r="A18" s="64" t="s">
        <v>220</v>
      </c>
      <c r="B18" s="173">
        <v>3743.2</v>
      </c>
      <c r="C18" s="173">
        <v>4561.5</v>
      </c>
      <c r="D18" s="173">
        <v>4534.6</v>
      </c>
      <c r="E18" s="173">
        <v>535.3</v>
      </c>
      <c r="F18" s="173">
        <v>909</v>
      </c>
      <c r="G18" s="173">
        <v>1057.1</v>
      </c>
    </row>
    <row r="19" spans="1:7" ht="33.75">
      <c r="A19" s="126" t="s">
        <v>221</v>
      </c>
      <c r="B19" s="175">
        <v>20810.4</v>
      </c>
      <c r="C19" s="175">
        <v>33187.1</v>
      </c>
      <c r="D19" s="175">
        <v>33431.5</v>
      </c>
      <c r="E19" s="175">
        <v>952.4</v>
      </c>
      <c r="F19" s="175">
        <v>3301.9</v>
      </c>
      <c r="G19" s="175">
        <v>1618.1</v>
      </c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7"/>
  <sheetViews>
    <sheetView zoomScalePageLayoutView="0" workbookViewId="0" topLeftCell="A1">
      <pane ySplit="3" topLeftCell="A4" activePane="bottomLeft" state="frozen"/>
      <selection pane="topLeft" activeCell="F11" sqref="F11"/>
      <selection pane="bottomLeft" activeCell="A3" sqref="A3"/>
    </sheetView>
  </sheetViews>
  <sheetFormatPr defaultColWidth="9.00390625" defaultRowHeight="12.75"/>
  <cols>
    <col min="1" max="1" width="43.125" style="0" customWidth="1"/>
    <col min="2" max="7" width="7.125" style="0" customWidth="1"/>
  </cols>
  <sheetData>
    <row r="1" spans="1:7" ht="36.75" customHeight="1">
      <c r="A1" s="267" t="s">
        <v>255</v>
      </c>
      <c r="B1" s="267"/>
      <c r="C1" s="267"/>
      <c r="D1" s="267"/>
      <c r="E1" s="267"/>
      <c r="F1" s="267"/>
      <c r="G1" s="267"/>
    </row>
    <row r="2" spans="1:7" ht="12.75">
      <c r="A2" s="272" t="s">
        <v>85</v>
      </c>
      <c r="B2" s="272"/>
      <c r="C2" s="272"/>
      <c r="D2" s="272"/>
      <c r="E2" s="272"/>
      <c r="F2" s="272"/>
      <c r="G2" s="272"/>
    </row>
    <row r="3" spans="1:7" ht="12.75">
      <c r="A3" s="68"/>
      <c r="B3" s="47">
        <v>2016</v>
      </c>
      <c r="C3" s="47">
        <v>2017</v>
      </c>
      <c r="D3" s="47">
        <v>2018</v>
      </c>
      <c r="E3" s="135">
        <v>2019</v>
      </c>
      <c r="F3" s="109">
        <v>2020</v>
      </c>
      <c r="G3" s="149">
        <v>2021</v>
      </c>
    </row>
    <row r="4" spans="1:9" ht="12.75">
      <c r="A4" s="69" t="s">
        <v>86</v>
      </c>
      <c r="B4" s="70">
        <v>234253.4</v>
      </c>
      <c r="C4" s="70">
        <v>243698.7</v>
      </c>
      <c r="D4" s="70">
        <v>249252.9</v>
      </c>
      <c r="E4" s="70">
        <v>273915.1</v>
      </c>
      <c r="F4" s="139">
        <v>282073</v>
      </c>
      <c r="G4" s="139">
        <v>291808.8</v>
      </c>
      <c r="H4" s="111"/>
      <c r="I4" s="111"/>
    </row>
    <row r="5" spans="1:9" ht="33.75">
      <c r="A5" s="64" t="s">
        <v>224</v>
      </c>
      <c r="B5" s="173">
        <v>13939.3</v>
      </c>
      <c r="C5" s="173">
        <v>13588.1</v>
      </c>
      <c r="D5" s="173">
        <v>15105.8</v>
      </c>
      <c r="E5" s="173">
        <v>18905</v>
      </c>
      <c r="F5" s="174">
        <v>20726.7</v>
      </c>
      <c r="G5" s="173">
        <v>21176.6</v>
      </c>
      <c r="H5" s="111"/>
      <c r="I5" s="111"/>
    </row>
    <row r="6" spans="1:9" ht="33.75">
      <c r="A6" s="64" t="s">
        <v>225</v>
      </c>
      <c r="B6" s="173">
        <v>33080.1</v>
      </c>
      <c r="C6" s="173">
        <v>33544.3</v>
      </c>
      <c r="D6" s="173">
        <v>36833.6</v>
      </c>
      <c r="E6" s="173">
        <v>38467.3</v>
      </c>
      <c r="F6" s="174">
        <v>38625.8</v>
      </c>
      <c r="G6" s="173">
        <v>41374.6</v>
      </c>
      <c r="H6" s="111"/>
      <c r="I6" s="111"/>
    </row>
    <row r="7" spans="1:9" ht="22.5">
      <c r="A7" s="64" t="s">
        <v>75</v>
      </c>
      <c r="B7" s="72">
        <v>25908.9</v>
      </c>
      <c r="C7" s="72">
        <v>26152.8</v>
      </c>
      <c r="D7" s="72">
        <v>23737.6</v>
      </c>
      <c r="E7" s="72">
        <v>23429.7</v>
      </c>
      <c r="F7" s="137">
        <v>23072.3</v>
      </c>
      <c r="G7" s="102">
        <v>22659</v>
      </c>
      <c r="H7" s="111"/>
      <c r="I7" s="111"/>
    </row>
    <row r="8" spans="1:9" ht="45">
      <c r="A8" s="24" t="s">
        <v>76</v>
      </c>
      <c r="B8" s="72"/>
      <c r="C8" s="72"/>
      <c r="D8" s="3"/>
      <c r="E8" s="3"/>
      <c r="F8" s="137"/>
      <c r="G8" s="102"/>
      <c r="H8" s="111"/>
      <c r="I8" s="111"/>
    </row>
    <row r="9" spans="1:9" ht="12.75">
      <c r="A9" s="64" t="s">
        <v>87</v>
      </c>
      <c r="B9" s="72">
        <v>17736.4</v>
      </c>
      <c r="C9" s="72">
        <v>19452.7</v>
      </c>
      <c r="D9" s="72">
        <v>19033.6</v>
      </c>
      <c r="E9" s="72">
        <v>21703.7</v>
      </c>
      <c r="F9" s="137">
        <v>24400</v>
      </c>
      <c r="G9" s="102">
        <v>25412.7</v>
      </c>
      <c r="H9" s="111"/>
      <c r="I9" s="111"/>
    </row>
    <row r="10" spans="1:9" ht="33.75">
      <c r="A10" s="64" t="s">
        <v>79</v>
      </c>
      <c r="B10" s="72">
        <v>68945.8</v>
      </c>
      <c r="C10" s="72">
        <v>71191.3</v>
      </c>
      <c r="D10" s="72">
        <v>72820.3</v>
      </c>
      <c r="E10" s="72">
        <v>82947.6</v>
      </c>
      <c r="F10" s="137">
        <v>82563.4</v>
      </c>
      <c r="G10" s="102">
        <v>84810</v>
      </c>
      <c r="H10" s="111"/>
      <c r="I10" s="111"/>
    </row>
    <row r="11" spans="1:9" ht="51" customHeight="1">
      <c r="A11" s="24" t="s">
        <v>88</v>
      </c>
      <c r="B11" s="72"/>
      <c r="C11" s="72"/>
      <c r="D11" s="3"/>
      <c r="E11" s="3"/>
      <c r="F11" s="137"/>
      <c r="G11" s="111"/>
      <c r="H11" s="111"/>
      <c r="I11" s="111"/>
    </row>
    <row r="12" spans="1:9" ht="30" customHeight="1">
      <c r="A12" s="64" t="s">
        <v>226</v>
      </c>
      <c r="B12" s="173">
        <v>11635.1</v>
      </c>
      <c r="C12" s="173">
        <v>13774.8</v>
      </c>
      <c r="D12" s="173">
        <v>13615</v>
      </c>
      <c r="E12" s="173">
        <v>15277.3</v>
      </c>
      <c r="F12" s="174">
        <v>12985.4</v>
      </c>
      <c r="G12" s="173">
        <v>12751.1</v>
      </c>
      <c r="H12" s="111"/>
      <c r="I12" s="111"/>
    </row>
    <row r="13" spans="1:9" ht="33.75">
      <c r="A13" s="64" t="s">
        <v>218</v>
      </c>
      <c r="B13" s="173">
        <v>8638.3</v>
      </c>
      <c r="C13" s="173">
        <v>9457.8</v>
      </c>
      <c r="D13" s="173">
        <v>8839.2</v>
      </c>
      <c r="E13" s="173">
        <v>8951.8</v>
      </c>
      <c r="F13" s="174">
        <v>9390.9</v>
      </c>
      <c r="G13" s="173">
        <v>9073.1</v>
      </c>
      <c r="H13" s="111"/>
      <c r="I13" s="111"/>
    </row>
    <row r="14" spans="1:9" ht="33.75">
      <c r="A14" s="64" t="s">
        <v>219</v>
      </c>
      <c r="B14" s="173">
        <v>17886</v>
      </c>
      <c r="C14" s="173">
        <v>19686.5</v>
      </c>
      <c r="D14" s="173">
        <v>18972.5</v>
      </c>
      <c r="E14" s="173">
        <v>19530.3</v>
      </c>
      <c r="F14" s="174">
        <v>22299.4</v>
      </c>
      <c r="G14" s="173">
        <v>24605.1</v>
      </c>
      <c r="H14" s="111"/>
      <c r="I14" s="111"/>
    </row>
    <row r="15" spans="1:9" ht="31.5" customHeight="1">
      <c r="A15" s="64" t="s">
        <v>220</v>
      </c>
      <c r="B15" s="173">
        <v>6280.9</v>
      </c>
      <c r="C15" s="173">
        <v>5404.7</v>
      </c>
      <c r="D15" s="173">
        <v>5484.1</v>
      </c>
      <c r="E15" s="173">
        <v>5922.9</v>
      </c>
      <c r="F15" s="174">
        <v>5683.5</v>
      </c>
      <c r="G15" s="173">
        <v>6040.8</v>
      </c>
      <c r="H15" s="111"/>
      <c r="I15" s="111"/>
    </row>
    <row r="16" spans="1:9" ht="11.25" customHeight="1">
      <c r="A16" s="126" t="s">
        <v>151</v>
      </c>
      <c r="B16" s="73">
        <v>30202.6</v>
      </c>
      <c r="C16" s="73">
        <v>31445.7</v>
      </c>
      <c r="D16" s="73">
        <v>34811.2</v>
      </c>
      <c r="E16" s="73">
        <v>38779.5</v>
      </c>
      <c r="F16" s="140">
        <v>42325.6</v>
      </c>
      <c r="G16" s="140">
        <v>43905.8</v>
      </c>
      <c r="H16" s="111"/>
      <c r="I16" s="111"/>
    </row>
    <row r="17" ht="12.75">
      <c r="A17" s="127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28"/>
  <sheetViews>
    <sheetView zoomScalePageLayoutView="0" workbookViewId="0" topLeftCell="A1">
      <pane ySplit="4" topLeftCell="A5" activePane="bottomLeft" state="frozen"/>
      <selection pane="topLeft" activeCell="F11" sqref="F11"/>
      <selection pane="bottomLeft" activeCell="A3" sqref="A3:A4"/>
    </sheetView>
  </sheetViews>
  <sheetFormatPr defaultColWidth="9.00390625" defaultRowHeight="12.75"/>
  <cols>
    <col min="1" max="1" width="35.75390625" style="0" customWidth="1"/>
    <col min="2" max="4" width="6.625" style="0" customWidth="1"/>
    <col min="5" max="7" width="6.00390625" style="0" customWidth="1"/>
    <col min="8" max="10" width="6.625" style="0" customWidth="1"/>
  </cols>
  <sheetData>
    <row r="1" spans="1:10" ht="61.5" customHeight="1">
      <c r="A1" s="267" t="s">
        <v>256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2.75">
      <c r="A2" s="282" t="s">
        <v>89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51.75" customHeight="1">
      <c r="A3" s="280"/>
      <c r="B3" s="276" t="s">
        <v>90</v>
      </c>
      <c r="C3" s="270"/>
      <c r="D3" s="279"/>
      <c r="E3" s="276" t="s">
        <v>91</v>
      </c>
      <c r="F3" s="270"/>
      <c r="G3" s="279"/>
      <c r="H3" s="281" t="s">
        <v>92</v>
      </c>
      <c r="I3" s="274"/>
      <c r="J3" s="274"/>
    </row>
    <row r="4" spans="1:10" ht="12.75">
      <c r="A4" s="279"/>
      <c r="B4" s="149">
        <v>2015</v>
      </c>
      <c r="C4" s="149">
        <v>2019</v>
      </c>
      <c r="D4" s="149">
        <v>2020</v>
      </c>
      <c r="E4" s="149">
        <v>2015</v>
      </c>
      <c r="F4" s="149">
        <v>2019</v>
      </c>
      <c r="G4" s="149">
        <v>2020</v>
      </c>
      <c r="H4" s="47">
        <v>2015</v>
      </c>
      <c r="I4" s="47">
        <v>2019</v>
      </c>
      <c r="J4" s="109">
        <v>2020</v>
      </c>
    </row>
    <row r="5" spans="1:11" ht="12.75">
      <c r="A5" s="36" t="s">
        <v>86</v>
      </c>
      <c r="B5" s="183">
        <v>0.16</v>
      </c>
      <c r="C5" s="183">
        <v>0.24</v>
      </c>
      <c r="D5" s="183">
        <v>0.29</v>
      </c>
      <c r="E5" s="183">
        <v>1.2154016350014603</v>
      </c>
      <c r="F5" s="183">
        <v>1.37</v>
      </c>
      <c r="G5" s="183">
        <v>1.42</v>
      </c>
      <c r="H5" s="183">
        <v>0.5097857381642523</v>
      </c>
      <c r="I5" s="184">
        <v>0.49</v>
      </c>
      <c r="J5" s="184">
        <v>0.49</v>
      </c>
      <c r="K5" s="111"/>
    </row>
    <row r="6" spans="1:11" ht="12.75">
      <c r="A6" s="39" t="s">
        <v>74</v>
      </c>
      <c r="B6" s="100"/>
      <c r="C6" s="99"/>
      <c r="D6" s="111"/>
      <c r="E6" s="100"/>
      <c r="F6" s="99"/>
      <c r="G6" s="111"/>
      <c r="H6" s="100"/>
      <c r="I6" s="141"/>
      <c r="J6" s="111"/>
      <c r="K6" s="111"/>
    </row>
    <row r="7" spans="1:11" ht="33.75">
      <c r="A7" s="64" t="s">
        <v>213</v>
      </c>
      <c r="B7" s="177">
        <v>0.11</v>
      </c>
      <c r="C7" s="177">
        <v>0.13</v>
      </c>
      <c r="D7" s="161">
        <v>0.17</v>
      </c>
      <c r="E7" s="177">
        <v>1.3604936425013134</v>
      </c>
      <c r="F7" s="177">
        <v>1.33</v>
      </c>
      <c r="G7" s="161">
        <v>1.28</v>
      </c>
      <c r="H7" s="177">
        <v>0.5622447613807523</v>
      </c>
      <c r="I7" s="178">
        <v>0.53</v>
      </c>
      <c r="J7" s="161">
        <v>0.57</v>
      </c>
      <c r="K7" s="111"/>
    </row>
    <row r="8" spans="1:11" ht="33.75">
      <c r="A8" s="64" t="s">
        <v>227</v>
      </c>
      <c r="B8" s="177">
        <v>0.21</v>
      </c>
      <c r="C8" s="177">
        <v>0.55</v>
      </c>
      <c r="D8" s="177">
        <v>0.8</v>
      </c>
      <c r="E8" s="177">
        <v>1.2202647019382697</v>
      </c>
      <c r="F8" s="177">
        <v>1.52</v>
      </c>
      <c r="G8" s="161">
        <v>2.03</v>
      </c>
      <c r="H8" s="177">
        <v>0.7131736617461093</v>
      </c>
      <c r="I8" s="178">
        <v>0.69</v>
      </c>
      <c r="J8" s="161">
        <v>0.68</v>
      </c>
      <c r="K8" s="111"/>
    </row>
    <row r="9" spans="1:11" ht="33.75">
      <c r="A9" s="64" t="s">
        <v>225</v>
      </c>
      <c r="B9" s="177">
        <v>0.15</v>
      </c>
      <c r="C9" s="177">
        <v>0.2</v>
      </c>
      <c r="D9" s="177">
        <v>0.23</v>
      </c>
      <c r="E9" s="177">
        <v>1.5395328979286655</v>
      </c>
      <c r="F9" s="177">
        <v>1.67</v>
      </c>
      <c r="G9" s="161">
        <v>1.64</v>
      </c>
      <c r="H9" s="177">
        <v>0.43582841474477446</v>
      </c>
      <c r="I9" s="178">
        <v>0.43</v>
      </c>
      <c r="J9" s="161">
        <v>0.42</v>
      </c>
      <c r="K9" s="111"/>
    </row>
    <row r="10" spans="1:11" ht="22.5">
      <c r="A10" s="64" t="s">
        <v>75</v>
      </c>
      <c r="B10" s="181">
        <v>0.02</v>
      </c>
      <c r="C10" s="181">
        <v>0.05</v>
      </c>
      <c r="D10" s="182">
        <v>0.07</v>
      </c>
      <c r="E10" s="181">
        <v>0.5285611062673624</v>
      </c>
      <c r="F10" s="181">
        <v>0.62</v>
      </c>
      <c r="G10" s="182">
        <v>0.58</v>
      </c>
      <c r="H10" s="181">
        <v>0.631497461211176</v>
      </c>
      <c r="I10" s="182">
        <v>0.67</v>
      </c>
      <c r="J10" s="182">
        <v>0.69</v>
      </c>
      <c r="K10" s="111"/>
    </row>
    <row r="11" spans="1:11" ht="56.25">
      <c r="A11" s="24" t="s">
        <v>76</v>
      </c>
      <c r="B11" s="100"/>
      <c r="C11" s="100"/>
      <c r="D11" s="111"/>
      <c r="E11" s="100"/>
      <c r="F11" s="100"/>
      <c r="G11" s="111"/>
      <c r="H11" s="100"/>
      <c r="I11" s="141"/>
      <c r="J11" s="111"/>
      <c r="K11" s="111"/>
    </row>
    <row r="12" spans="1:11" ht="22.5">
      <c r="A12" s="64" t="s">
        <v>77</v>
      </c>
      <c r="B12" s="181">
        <v>0.15</v>
      </c>
      <c r="C12" s="181">
        <v>0.17</v>
      </c>
      <c r="D12" s="182">
        <v>0.27</v>
      </c>
      <c r="E12" s="181">
        <v>1.4706639975102012</v>
      </c>
      <c r="F12" s="181">
        <v>0.9</v>
      </c>
      <c r="G12" s="182">
        <v>1.25</v>
      </c>
      <c r="H12" s="181">
        <v>0.8199569464677837</v>
      </c>
      <c r="I12" s="182">
        <v>0.83</v>
      </c>
      <c r="J12" s="182">
        <v>0.82</v>
      </c>
      <c r="K12" s="111"/>
    </row>
    <row r="13" spans="1:11" ht="45">
      <c r="A13" s="24" t="s">
        <v>78</v>
      </c>
      <c r="B13" s="181"/>
      <c r="C13" s="181"/>
      <c r="D13" s="182"/>
      <c r="E13" s="181"/>
      <c r="F13" s="181"/>
      <c r="G13" s="182"/>
      <c r="H13" s="181"/>
      <c r="I13" s="182"/>
      <c r="J13" s="182"/>
      <c r="K13" s="111"/>
    </row>
    <row r="14" spans="1:11" ht="12.75">
      <c r="A14" s="64" t="s">
        <v>87</v>
      </c>
      <c r="B14" s="181">
        <v>0.17</v>
      </c>
      <c r="C14" s="181">
        <v>0.21</v>
      </c>
      <c r="D14" s="182">
        <v>0.24</v>
      </c>
      <c r="E14" s="181">
        <v>1.6658820751292824</v>
      </c>
      <c r="F14" s="181">
        <v>1.62</v>
      </c>
      <c r="G14" s="182">
        <v>1.83</v>
      </c>
      <c r="H14" s="181">
        <v>0.35690645823812933</v>
      </c>
      <c r="I14" s="182">
        <v>0.32</v>
      </c>
      <c r="J14" s="182">
        <v>0.31</v>
      </c>
      <c r="K14" s="111"/>
    </row>
    <row r="15" spans="1:11" ht="33.75">
      <c r="A15" s="64" t="s">
        <v>79</v>
      </c>
      <c r="B15" s="181">
        <v>0.14</v>
      </c>
      <c r="C15" s="181">
        <v>0.18</v>
      </c>
      <c r="D15" s="182">
        <v>0.22</v>
      </c>
      <c r="E15" s="181">
        <v>1.3372632538455733</v>
      </c>
      <c r="F15" s="181">
        <v>1.49</v>
      </c>
      <c r="G15" s="182">
        <v>1.55</v>
      </c>
      <c r="H15" s="181">
        <v>0.27469266735404274</v>
      </c>
      <c r="I15" s="182">
        <v>0.26</v>
      </c>
      <c r="J15" s="182">
        <v>0.27</v>
      </c>
      <c r="K15" s="111"/>
    </row>
    <row r="16" spans="1:11" ht="51" customHeight="1">
      <c r="A16" s="24" t="s">
        <v>80</v>
      </c>
      <c r="B16" s="100"/>
      <c r="C16" s="100"/>
      <c r="D16" s="111"/>
      <c r="E16" s="100"/>
      <c r="F16" s="100"/>
      <c r="G16" s="111"/>
      <c r="H16" s="100"/>
      <c r="I16" s="141"/>
      <c r="J16" s="111"/>
      <c r="K16" s="111"/>
    </row>
    <row r="17" spans="1:11" ht="33.75">
      <c r="A17" s="64" t="s">
        <v>216</v>
      </c>
      <c r="B17" s="177">
        <v>0.16</v>
      </c>
      <c r="C17" s="177">
        <v>0.27</v>
      </c>
      <c r="D17" s="161">
        <v>0.25</v>
      </c>
      <c r="E17" s="177">
        <v>1.2196374160693397</v>
      </c>
      <c r="F17" s="177">
        <v>1.28</v>
      </c>
      <c r="G17" s="161">
        <v>1.17</v>
      </c>
      <c r="H17" s="177">
        <v>0.6040377842772999</v>
      </c>
      <c r="I17" s="178">
        <v>0.63</v>
      </c>
      <c r="J17" s="161">
        <v>0.66</v>
      </c>
      <c r="K17" s="111"/>
    </row>
    <row r="18" spans="1:11" ht="45">
      <c r="A18" s="64" t="s">
        <v>217</v>
      </c>
      <c r="B18" s="177">
        <v>0.21</v>
      </c>
      <c r="C18" s="177">
        <v>0.16</v>
      </c>
      <c r="D18" s="161">
        <v>0.16</v>
      </c>
      <c r="E18" s="177">
        <v>0.7503295200434497</v>
      </c>
      <c r="F18" s="177">
        <v>0.7</v>
      </c>
      <c r="G18" s="161">
        <v>0.64</v>
      </c>
      <c r="H18" s="177">
        <v>0.6998755106767456</v>
      </c>
      <c r="I18" s="178">
        <v>0.75</v>
      </c>
      <c r="J18" s="161">
        <v>0.74</v>
      </c>
      <c r="K18" s="111"/>
    </row>
    <row r="19" spans="1:11" ht="33.75">
      <c r="A19" s="64" t="s">
        <v>218</v>
      </c>
      <c r="B19" s="177">
        <v>0.17</v>
      </c>
      <c r="C19" s="177">
        <v>0.3</v>
      </c>
      <c r="D19" s="161">
        <v>0.42</v>
      </c>
      <c r="E19" s="177">
        <v>0.9138217354000457</v>
      </c>
      <c r="F19" s="177">
        <v>1.1</v>
      </c>
      <c r="G19" s="161">
        <v>1.29</v>
      </c>
      <c r="H19" s="177">
        <v>0.7461872374219136</v>
      </c>
      <c r="I19" s="178">
        <v>0.72</v>
      </c>
      <c r="J19" s="161">
        <v>0.69</v>
      </c>
      <c r="K19" s="111"/>
    </row>
    <row r="20" spans="1:11" ht="45">
      <c r="A20" s="64" t="s">
        <v>228</v>
      </c>
      <c r="B20" s="177">
        <v>1.02</v>
      </c>
      <c r="C20" s="177">
        <v>2.3</v>
      </c>
      <c r="D20" s="161">
        <v>2.86</v>
      </c>
      <c r="E20" s="177">
        <v>1.854085065368282</v>
      </c>
      <c r="F20" s="177">
        <v>3.07</v>
      </c>
      <c r="G20" s="161">
        <v>3.45</v>
      </c>
      <c r="H20" s="177">
        <v>0.6895493567283124</v>
      </c>
      <c r="I20" s="178">
        <v>0.55</v>
      </c>
      <c r="J20" s="161">
        <v>0.44</v>
      </c>
      <c r="K20" s="111"/>
    </row>
    <row r="21" spans="1:11" ht="33.75">
      <c r="A21" s="64" t="s">
        <v>219</v>
      </c>
      <c r="B21" s="177">
        <v>0.26</v>
      </c>
      <c r="C21" s="177">
        <v>0.28</v>
      </c>
      <c r="D21" s="177">
        <v>0.3</v>
      </c>
      <c r="E21" s="177">
        <v>1.0189704704387035</v>
      </c>
      <c r="F21" s="177">
        <v>0.92</v>
      </c>
      <c r="G21" s="161">
        <v>0.88</v>
      </c>
      <c r="H21" s="177">
        <v>0.7359326741324002</v>
      </c>
      <c r="I21" s="178">
        <v>0.74</v>
      </c>
      <c r="J21" s="161">
        <v>0.77</v>
      </c>
      <c r="K21" s="111"/>
    </row>
    <row r="22" spans="1:11" ht="56.25">
      <c r="A22" s="64" t="s">
        <v>220</v>
      </c>
      <c r="B22" s="177">
        <v>0.31</v>
      </c>
      <c r="C22" s="177">
        <v>0.51</v>
      </c>
      <c r="D22" s="161">
        <v>0.55</v>
      </c>
      <c r="E22" s="177">
        <v>1.2002080042101129</v>
      </c>
      <c r="F22" s="177">
        <v>1.55</v>
      </c>
      <c r="G22" s="161">
        <v>1.47</v>
      </c>
      <c r="H22" s="177">
        <v>0.4310957728985909</v>
      </c>
      <c r="I22" s="178">
        <v>0.44</v>
      </c>
      <c r="J22" s="161">
        <v>0.41</v>
      </c>
      <c r="K22" s="111"/>
    </row>
    <row r="23" spans="1:11" ht="22.5">
      <c r="A23" s="64" t="s">
        <v>93</v>
      </c>
      <c r="B23" s="181">
        <v>0.13</v>
      </c>
      <c r="C23" s="181">
        <v>0.34</v>
      </c>
      <c r="D23" s="182">
        <v>0.22</v>
      </c>
      <c r="E23" s="181">
        <v>1.1237452081980877</v>
      </c>
      <c r="F23" s="181">
        <v>1.13</v>
      </c>
      <c r="G23" s="182">
        <v>1.17</v>
      </c>
      <c r="H23" s="181">
        <v>0.4144438572648091</v>
      </c>
      <c r="I23" s="182">
        <v>0.36</v>
      </c>
      <c r="J23" s="182">
        <v>0.39</v>
      </c>
      <c r="K23" s="111"/>
    </row>
    <row r="24" spans="1:11" ht="33.75">
      <c r="A24" s="24" t="s">
        <v>94</v>
      </c>
      <c r="B24" s="181"/>
      <c r="C24" s="181"/>
      <c r="D24" s="182"/>
      <c r="E24" s="181"/>
      <c r="F24" s="181"/>
      <c r="G24" s="182"/>
      <c r="H24" s="181"/>
      <c r="I24" s="182"/>
      <c r="J24" s="182"/>
      <c r="K24" s="111"/>
    </row>
    <row r="25" spans="1:11" ht="12.75">
      <c r="A25" s="64" t="s">
        <v>95</v>
      </c>
      <c r="B25" s="181">
        <v>0.44</v>
      </c>
      <c r="C25" s="181">
        <v>0.74</v>
      </c>
      <c r="D25" s="182">
        <v>0.96</v>
      </c>
      <c r="E25" s="181">
        <v>0.7219821065803398</v>
      </c>
      <c r="F25" s="181">
        <v>1.39</v>
      </c>
      <c r="G25" s="182">
        <v>1.66</v>
      </c>
      <c r="H25" s="181">
        <v>0.8222793302832082</v>
      </c>
      <c r="I25" s="182">
        <v>0.85</v>
      </c>
      <c r="J25" s="182">
        <v>0.85</v>
      </c>
      <c r="K25" s="111"/>
    </row>
    <row r="26" spans="1:11" ht="33.75">
      <c r="A26" s="64" t="s">
        <v>229</v>
      </c>
      <c r="B26" s="177">
        <v>0.37</v>
      </c>
      <c r="C26" s="177">
        <v>0.45</v>
      </c>
      <c r="D26" s="177">
        <v>0.5</v>
      </c>
      <c r="E26" s="177">
        <v>1.0406439842590443</v>
      </c>
      <c r="F26" s="177">
        <v>1.34</v>
      </c>
      <c r="G26" s="161">
        <v>1.49</v>
      </c>
      <c r="H26" s="177">
        <v>0.8000514390734073</v>
      </c>
      <c r="I26" s="178">
        <v>0.74</v>
      </c>
      <c r="J26" s="161">
        <v>0.72</v>
      </c>
      <c r="K26" s="111"/>
    </row>
    <row r="27" spans="1:11" ht="33.75">
      <c r="A27" s="64" t="s">
        <v>230</v>
      </c>
      <c r="B27" s="177">
        <v>0.22</v>
      </c>
      <c r="C27" s="177">
        <v>0.39</v>
      </c>
      <c r="D27" s="161">
        <v>0.31</v>
      </c>
      <c r="E27" s="177">
        <v>0.6725893571821775</v>
      </c>
      <c r="F27" s="177">
        <v>0.96</v>
      </c>
      <c r="G27" s="177">
        <v>0.9</v>
      </c>
      <c r="H27" s="177">
        <v>0.7704135130643363</v>
      </c>
      <c r="I27" s="178">
        <v>0.71</v>
      </c>
      <c r="J27" s="161">
        <v>0.74</v>
      </c>
      <c r="K27" s="111"/>
    </row>
    <row r="28" spans="1:11" ht="33.75">
      <c r="A28" s="126" t="s">
        <v>231</v>
      </c>
      <c r="B28" s="179">
        <v>0.26</v>
      </c>
      <c r="C28" s="179">
        <v>0.28</v>
      </c>
      <c r="D28" s="164">
        <v>0.26</v>
      </c>
      <c r="E28" s="179">
        <v>1.136071282975268</v>
      </c>
      <c r="F28" s="179">
        <v>1.09</v>
      </c>
      <c r="G28" s="164">
        <v>1.16</v>
      </c>
      <c r="H28" s="179">
        <v>0.4489174173727289</v>
      </c>
      <c r="I28" s="180">
        <v>0.43</v>
      </c>
      <c r="J28" s="164">
        <v>0.46</v>
      </c>
      <c r="K28" s="111"/>
    </row>
  </sheetData>
  <sheetProtection/>
  <mergeCells count="6">
    <mergeCell ref="A3:A4"/>
    <mergeCell ref="B3:D3"/>
    <mergeCell ref="E3:G3"/>
    <mergeCell ref="H3:J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28"/>
  <sheetViews>
    <sheetView zoomScalePageLayoutView="0" workbookViewId="0" topLeftCell="A1">
      <pane ySplit="4" topLeftCell="A5" activePane="bottomLeft" state="frozen"/>
      <selection pane="topLeft" activeCell="F11" sqref="F11"/>
      <selection pane="bottomLeft" activeCell="A3" sqref="A3:A4"/>
    </sheetView>
  </sheetViews>
  <sheetFormatPr defaultColWidth="9.00390625" defaultRowHeight="12.75"/>
  <cols>
    <col min="1" max="1" width="34.25390625" style="0" customWidth="1"/>
    <col min="2" max="14" width="5.625" style="0" customWidth="1"/>
  </cols>
  <sheetData>
    <row r="1" spans="1:13" ht="37.5" customHeight="1">
      <c r="A1" s="267" t="s">
        <v>257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68.25" customHeight="1">
      <c r="A3" s="284"/>
      <c r="B3" s="285" t="s">
        <v>97</v>
      </c>
      <c r="C3" s="277"/>
      <c r="D3" s="286"/>
      <c r="E3" s="285" t="s">
        <v>98</v>
      </c>
      <c r="F3" s="277"/>
      <c r="G3" s="286"/>
      <c r="H3" s="285" t="s">
        <v>99</v>
      </c>
      <c r="I3" s="277"/>
      <c r="J3" s="286"/>
      <c r="K3" s="281" t="s">
        <v>100</v>
      </c>
      <c r="L3" s="274"/>
      <c r="M3" s="274"/>
    </row>
    <row r="4" spans="1:13" ht="12.75">
      <c r="A4" s="279"/>
      <c r="B4" s="74">
        <v>2015</v>
      </c>
      <c r="C4" s="74">
        <v>2019</v>
      </c>
      <c r="D4" s="74">
        <v>2020</v>
      </c>
      <c r="E4" s="74">
        <v>2015</v>
      </c>
      <c r="F4" s="74">
        <v>2019</v>
      </c>
      <c r="G4" s="74">
        <v>2020</v>
      </c>
      <c r="H4" s="74">
        <v>2015</v>
      </c>
      <c r="I4" s="74">
        <v>2019</v>
      </c>
      <c r="J4" s="74">
        <v>2020</v>
      </c>
      <c r="K4" s="74">
        <v>2015</v>
      </c>
      <c r="L4" s="74">
        <v>2019</v>
      </c>
      <c r="M4" s="74">
        <v>2020</v>
      </c>
    </row>
    <row r="5" spans="1:14" ht="12.75">
      <c r="A5" s="36" t="s">
        <v>86</v>
      </c>
      <c r="B5" s="119">
        <v>18.44324727950134</v>
      </c>
      <c r="C5" s="103">
        <v>19.9</v>
      </c>
      <c r="D5" s="103">
        <v>20.1</v>
      </c>
      <c r="E5" s="103">
        <v>1.6462808428354219</v>
      </c>
      <c r="F5" s="104">
        <v>9</v>
      </c>
      <c r="G5" s="104">
        <v>6</v>
      </c>
      <c r="H5" s="104">
        <v>1.0150784105516841</v>
      </c>
      <c r="I5" s="104">
        <v>12.3</v>
      </c>
      <c r="J5" s="104">
        <v>7.9</v>
      </c>
      <c r="K5" s="105">
        <v>0.33873959214484556</v>
      </c>
      <c r="L5" s="142">
        <v>4.8</v>
      </c>
      <c r="M5" s="142">
        <v>3.1</v>
      </c>
      <c r="N5" s="111"/>
    </row>
    <row r="6" spans="1:14" ht="12.75">
      <c r="A6" s="39" t="s">
        <v>101</v>
      </c>
      <c r="B6" s="98"/>
      <c r="C6" s="101"/>
      <c r="E6" s="107"/>
      <c r="F6" s="101"/>
      <c r="H6" s="102"/>
      <c r="I6" s="101"/>
      <c r="K6" s="102"/>
      <c r="L6" s="143"/>
      <c r="N6" s="111"/>
    </row>
    <row r="7" spans="1:14" ht="33.75">
      <c r="A7" s="64" t="s">
        <v>213</v>
      </c>
      <c r="B7" s="185">
        <v>20.37647855200341</v>
      </c>
      <c r="C7" s="82">
        <v>21.5</v>
      </c>
      <c r="D7" s="82">
        <v>17.7</v>
      </c>
      <c r="E7" s="82">
        <v>0.823901597939255</v>
      </c>
      <c r="F7" s="82">
        <v>7.3</v>
      </c>
      <c r="G7" s="82">
        <v>-0.6</v>
      </c>
      <c r="H7" s="186">
        <v>0.41024862712890864</v>
      </c>
      <c r="I7" s="82">
        <v>10.3</v>
      </c>
      <c r="J7" s="82">
        <v>-2</v>
      </c>
      <c r="K7" s="173">
        <v>0.16141047958858837</v>
      </c>
      <c r="L7" s="187">
        <v>4.2</v>
      </c>
      <c r="M7" s="187">
        <v>-0.8</v>
      </c>
      <c r="N7" s="111"/>
    </row>
    <row r="8" spans="1:14" ht="33.75">
      <c r="A8" s="64" t="s">
        <v>227</v>
      </c>
      <c r="B8" s="188">
        <v>35.23940871150529</v>
      </c>
      <c r="C8" s="82">
        <v>40.4</v>
      </c>
      <c r="D8" s="82">
        <v>41.8</v>
      </c>
      <c r="E8" s="82">
        <v>2.6716091305722993</v>
      </c>
      <c r="F8" s="82">
        <v>10.3</v>
      </c>
      <c r="G8" s="82">
        <v>10.4</v>
      </c>
      <c r="H8" s="173">
        <v>4.548291326200357</v>
      </c>
      <c r="I8" s="82">
        <v>11.7</v>
      </c>
      <c r="J8" s="82">
        <v>11.4</v>
      </c>
      <c r="K8" s="173">
        <v>1.669983783490078</v>
      </c>
      <c r="L8" s="187">
        <v>7.4</v>
      </c>
      <c r="M8" s="187">
        <v>7.5</v>
      </c>
      <c r="N8" s="111"/>
    </row>
    <row r="9" spans="1:14" ht="33.75">
      <c r="A9" s="64" t="s">
        <v>225</v>
      </c>
      <c r="B9" s="185">
        <v>21.685397166973953</v>
      </c>
      <c r="C9" s="82">
        <v>20.3</v>
      </c>
      <c r="D9" s="82">
        <v>21.3</v>
      </c>
      <c r="E9" s="82">
        <v>2.4261527921854955</v>
      </c>
      <c r="F9" s="82">
        <v>6.7</v>
      </c>
      <c r="G9" s="82">
        <v>6.6</v>
      </c>
      <c r="H9" s="186">
        <v>2.6227289945676264</v>
      </c>
      <c r="I9" s="82">
        <v>8.8</v>
      </c>
      <c r="J9" s="82">
        <v>8.7</v>
      </c>
      <c r="K9" s="173">
        <v>1.0110909315185495</v>
      </c>
      <c r="L9" s="187">
        <v>3.7</v>
      </c>
      <c r="M9" s="187">
        <v>3.5</v>
      </c>
      <c r="N9" s="111"/>
    </row>
    <row r="10" spans="1:14" ht="22.5">
      <c r="A10" s="64" t="s">
        <v>75</v>
      </c>
      <c r="B10" s="98">
        <v>5.669987927291609</v>
      </c>
      <c r="C10" s="107">
        <v>14.3</v>
      </c>
      <c r="D10" s="107">
        <v>14.3</v>
      </c>
      <c r="E10" s="107">
        <v>-38.635649450313274</v>
      </c>
      <c r="F10" s="107">
        <v>6</v>
      </c>
      <c r="G10" s="107">
        <v>0.3</v>
      </c>
      <c r="H10" s="102">
        <v>-76.4724094317303</v>
      </c>
      <c r="I10" s="107">
        <v>8.1</v>
      </c>
      <c r="J10" s="107">
        <v>-1</v>
      </c>
      <c r="K10" s="102">
        <v>-12.306949206649907</v>
      </c>
      <c r="L10" s="143">
        <v>2.4</v>
      </c>
      <c r="M10" s="143">
        <v>-0.3</v>
      </c>
      <c r="N10" s="111"/>
    </row>
    <row r="11" spans="1:14" ht="41.25" customHeight="1">
      <c r="A11" s="24" t="s">
        <v>76</v>
      </c>
      <c r="B11" s="98"/>
      <c r="C11" s="107"/>
      <c r="D11" s="107"/>
      <c r="E11" s="107"/>
      <c r="F11" s="107"/>
      <c r="G11" s="107"/>
      <c r="H11" s="102"/>
      <c r="I11" s="107"/>
      <c r="J11" s="107"/>
      <c r="K11" s="102"/>
      <c r="L11" s="143"/>
      <c r="M11" s="143"/>
      <c r="N11" s="111"/>
    </row>
    <row r="12" spans="1:14" ht="22.5">
      <c r="A12" s="64" t="s">
        <v>77</v>
      </c>
      <c r="B12" s="120">
        <v>13.962243864501914</v>
      </c>
      <c r="C12" s="107">
        <v>17.9</v>
      </c>
      <c r="D12" s="107">
        <v>16.4</v>
      </c>
      <c r="E12" s="107">
        <v>-4.1497252228076436</v>
      </c>
      <c r="F12" s="107">
        <v>1.2</v>
      </c>
      <c r="G12" s="107">
        <v>-0.6</v>
      </c>
      <c r="H12" s="75">
        <v>-5.788336105168177</v>
      </c>
      <c r="I12" s="107">
        <v>1.4</v>
      </c>
      <c r="J12" s="107">
        <v>-1.3</v>
      </c>
      <c r="K12" s="102">
        <v>-3.812676674037805</v>
      </c>
      <c r="L12" s="143">
        <v>0.7</v>
      </c>
      <c r="M12" s="143">
        <v>-0.7</v>
      </c>
      <c r="N12" s="111"/>
    </row>
    <row r="13" spans="1:14" ht="45">
      <c r="A13" s="24" t="s">
        <v>78</v>
      </c>
      <c r="B13" s="121"/>
      <c r="C13" s="107"/>
      <c r="D13" s="107"/>
      <c r="E13" s="107"/>
      <c r="F13" s="107"/>
      <c r="G13" s="107"/>
      <c r="H13" s="76"/>
      <c r="I13" s="107"/>
      <c r="J13" s="107"/>
      <c r="K13" s="102"/>
      <c r="L13" s="143"/>
      <c r="M13" s="143"/>
      <c r="N13" s="111"/>
    </row>
    <row r="14" spans="1:14" ht="22.5">
      <c r="A14" s="64" t="s">
        <v>87</v>
      </c>
      <c r="B14" s="98">
        <v>19.591696623423214</v>
      </c>
      <c r="C14" s="107">
        <v>20.5</v>
      </c>
      <c r="D14" s="107">
        <v>19.8</v>
      </c>
      <c r="E14" s="107">
        <v>7.003817990285093</v>
      </c>
      <c r="F14" s="107">
        <v>12</v>
      </c>
      <c r="G14" s="107">
        <v>10.4</v>
      </c>
      <c r="H14" s="102">
        <v>12.756025646245986</v>
      </c>
      <c r="I14" s="107">
        <v>19.2</v>
      </c>
      <c r="J14" s="107">
        <v>17.2</v>
      </c>
      <c r="K14" s="102">
        <v>3.73636699571927</v>
      </c>
      <c r="L14" s="143">
        <v>6</v>
      </c>
      <c r="M14" s="143">
        <v>5.3</v>
      </c>
      <c r="N14" s="111"/>
    </row>
    <row r="15" spans="1:14" ht="33.75">
      <c r="A15" s="64" t="s">
        <v>79</v>
      </c>
      <c r="B15" s="120">
        <v>16.450120892078306</v>
      </c>
      <c r="C15" s="107">
        <v>16.5</v>
      </c>
      <c r="D15" s="107">
        <v>17.7</v>
      </c>
      <c r="E15" s="107">
        <v>8.216484647671335</v>
      </c>
      <c r="F15" s="107">
        <v>14.5</v>
      </c>
      <c r="G15" s="107">
        <v>11.3</v>
      </c>
      <c r="H15" s="75">
        <v>11.311411289368587</v>
      </c>
      <c r="I15" s="107">
        <v>17.3</v>
      </c>
      <c r="J15" s="107">
        <v>13.5</v>
      </c>
      <c r="K15" s="102">
        <v>2.862764044527115</v>
      </c>
      <c r="L15" s="143">
        <v>6.2</v>
      </c>
      <c r="M15" s="143">
        <v>5</v>
      </c>
      <c r="N15" s="111"/>
    </row>
    <row r="16" spans="1:14" ht="78.75">
      <c r="A16" s="24" t="s">
        <v>102</v>
      </c>
      <c r="B16" s="121"/>
      <c r="C16" s="106"/>
      <c r="E16" s="107"/>
      <c r="F16" s="106"/>
      <c r="H16" s="76"/>
      <c r="I16" s="106"/>
      <c r="K16" s="102"/>
      <c r="L16" s="143"/>
      <c r="N16" s="111"/>
    </row>
    <row r="17" spans="1:14" ht="33.75">
      <c r="A17" s="64" t="s">
        <v>216</v>
      </c>
      <c r="B17" s="188">
        <v>16.17032596550046</v>
      </c>
      <c r="C17" s="82">
        <v>17.4</v>
      </c>
      <c r="D17" s="82">
        <v>18.1</v>
      </c>
      <c r="E17" s="82">
        <v>2.6563729953081894</v>
      </c>
      <c r="F17" s="82">
        <v>3.8</v>
      </c>
      <c r="G17" s="82">
        <v>0.6</v>
      </c>
      <c r="H17" s="173">
        <v>2.192518035043046</v>
      </c>
      <c r="I17" s="82">
        <v>3.8</v>
      </c>
      <c r="J17" s="82">
        <v>-0.2</v>
      </c>
      <c r="K17" s="173">
        <v>1.0831586781839753</v>
      </c>
      <c r="L17" s="187">
        <v>2</v>
      </c>
      <c r="M17" s="187">
        <v>-0.1</v>
      </c>
      <c r="N17" s="111"/>
    </row>
    <row r="18" spans="1:14" ht="45">
      <c r="A18" s="64" t="s">
        <v>217</v>
      </c>
      <c r="B18" s="185">
        <v>41.81997420143927</v>
      </c>
      <c r="C18" s="82">
        <v>47.6</v>
      </c>
      <c r="D18" s="82">
        <v>39.9</v>
      </c>
      <c r="E18" s="82">
        <v>-4.27104109223248</v>
      </c>
      <c r="F18" s="82">
        <v>10.5</v>
      </c>
      <c r="G18" s="82">
        <v>-9.7</v>
      </c>
      <c r="H18" s="186">
        <v>-17.73510088182334</v>
      </c>
      <c r="I18" s="82">
        <v>24.7</v>
      </c>
      <c r="J18" s="82">
        <v>-53.3</v>
      </c>
      <c r="K18" s="173">
        <v>-3.014693067985936</v>
      </c>
      <c r="L18" s="187">
        <v>5.6</v>
      </c>
      <c r="M18" s="187">
        <v>-6.2</v>
      </c>
      <c r="N18" s="111"/>
    </row>
    <row r="19" spans="1:14" ht="33.75">
      <c r="A19" s="64" t="s">
        <v>218</v>
      </c>
      <c r="B19" s="188">
        <v>32.09012430016695</v>
      </c>
      <c r="C19" s="82">
        <v>34.2</v>
      </c>
      <c r="D19" s="82">
        <v>34</v>
      </c>
      <c r="E19" s="82">
        <v>4.7379913252278065</v>
      </c>
      <c r="F19" s="82">
        <v>11.5</v>
      </c>
      <c r="G19" s="82">
        <v>12.5</v>
      </c>
      <c r="H19" s="173">
        <v>4.506764739653977</v>
      </c>
      <c r="I19" s="82">
        <v>12.7</v>
      </c>
      <c r="J19" s="82">
        <v>13.4</v>
      </c>
      <c r="K19" s="173">
        <v>2.2717929219737876</v>
      </c>
      <c r="L19" s="187">
        <v>6.5</v>
      </c>
      <c r="M19" s="187">
        <v>6.8</v>
      </c>
      <c r="N19" s="111"/>
    </row>
    <row r="20" spans="1:14" ht="45">
      <c r="A20" s="64" t="s">
        <v>228</v>
      </c>
      <c r="B20" s="185">
        <v>14.85907716017994</v>
      </c>
      <c r="C20" s="82">
        <v>61.5</v>
      </c>
      <c r="D20" s="82">
        <v>66.2</v>
      </c>
      <c r="E20" s="82">
        <v>6.286533318568881</v>
      </c>
      <c r="F20" s="82">
        <v>9.9</v>
      </c>
      <c r="G20" s="82">
        <v>5.6</v>
      </c>
      <c r="H20" s="186">
        <v>18.59640488967408</v>
      </c>
      <c r="I20" s="82">
        <v>29.4</v>
      </c>
      <c r="J20" s="82">
        <v>14.5</v>
      </c>
      <c r="K20" s="173">
        <v>4.640482478928242</v>
      </c>
      <c r="L20" s="187">
        <v>7.5</v>
      </c>
      <c r="M20" s="187">
        <v>4</v>
      </c>
      <c r="N20" s="111"/>
    </row>
    <row r="21" spans="1:14" ht="33.75">
      <c r="A21" s="64" t="s">
        <v>219</v>
      </c>
      <c r="B21" s="188">
        <v>50.14042513377264</v>
      </c>
      <c r="C21" s="82">
        <v>55.4</v>
      </c>
      <c r="D21" s="82">
        <v>55</v>
      </c>
      <c r="E21" s="82">
        <v>-3.2818851872857993</v>
      </c>
      <c r="F21" s="82">
        <v>6.4</v>
      </c>
      <c r="G21" s="82">
        <v>3.9</v>
      </c>
      <c r="H21" s="173">
        <v>-10.036859799808637</v>
      </c>
      <c r="I21" s="82">
        <v>11.4</v>
      </c>
      <c r="J21" s="82">
        <v>6.4</v>
      </c>
      <c r="K21" s="173">
        <v>-2.8329866555362155</v>
      </c>
      <c r="L21" s="187">
        <v>4</v>
      </c>
      <c r="M21" s="187">
        <v>2.3</v>
      </c>
      <c r="N21" s="111"/>
    </row>
    <row r="22" spans="1:14" ht="56.25">
      <c r="A22" s="64" t="s">
        <v>220</v>
      </c>
      <c r="B22" s="185">
        <v>44.082479813038034</v>
      </c>
      <c r="C22" s="82">
        <v>48.5</v>
      </c>
      <c r="D22" s="82">
        <v>51.2</v>
      </c>
      <c r="E22" s="82">
        <v>13.47412642576976</v>
      </c>
      <c r="F22" s="82">
        <v>17.4</v>
      </c>
      <c r="G22" s="82">
        <v>20.6</v>
      </c>
      <c r="H22" s="186">
        <v>34.91149651081145</v>
      </c>
      <c r="I22" s="82">
        <v>31.5</v>
      </c>
      <c r="J22" s="82">
        <v>36.3</v>
      </c>
      <c r="K22" s="173">
        <v>5.879487834606052</v>
      </c>
      <c r="L22" s="187">
        <v>9.7</v>
      </c>
      <c r="M22" s="187">
        <v>10.8</v>
      </c>
      <c r="N22" s="111"/>
    </row>
    <row r="23" spans="1:14" ht="22.5">
      <c r="A23" s="64" t="s">
        <v>93</v>
      </c>
      <c r="B23" s="98">
        <v>17.783471771343255</v>
      </c>
      <c r="C23" s="107">
        <v>20.3</v>
      </c>
      <c r="D23" s="107">
        <v>22.9</v>
      </c>
      <c r="E23" s="107">
        <v>8.021768878487656</v>
      </c>
      <c r="F23" s="107">
        <v>15.4</v>
      </c>
      <c r="G23" s="107">
        <v>7.6</v>
      </c>
      <c r="H23" s="102">
        <v>13.017501775032397</v>
      </c>
      <c r="I23" s="107">
        <v>24.1</v>
      </c>
      <c r="J23" s="107">
        <v>10.2</v>
      </c>
      <c r="K23" s="102">
        <v>3.2290359262057295</v>
      </c>
      <c r="L23" s="143">
        <v>5.5</v>
      </c>
      <c r="M23" s="143">
        <v>2.6</v>
      </c>
      <c r="N23" s="111"/>
    </row>
    <row r="24" spans="1:14" ht="33" customHeight="1">
      <c r="A24" s="24" t="s">
        <v>94</v>
      </c>
      <c r="B24" s="98"/>
      <c r="C24" s="107"/>
      <c r="E24" s="107"/>
      <c r="F24" s="107"/>
      <c r="H24" s="102"/>
      <c r="I24" s="107"/>
      <c r="K24" s="102"/>
      <c r="L24" s="143"/>
      <c r="N24" s="111"/>
    </row>
    <row r="25" spans="1:14" ht="12.75">
      <c r="A25" s="64" t="s">
        <v>95</v>
      </c>
      <c r="B25" s="120">
        <v>27.235926330463307</v>
      </c>
      <c r="C25" s="107">
        <v>29.7</v>
      </c>
      <c r="D25" s="107">
        <v>20.1</v>
      </c>
      <c r="E25" s="107">
        <v>2.0855564201511867</v>
      </c>
      <c r="F25" s="107">
        <v>3.1</v>
      </c>
      <c r="G25" s="107">
        <v>1.2</v>
      </c>
      <c r="H25" s="75">
        <v>2.335792188666748</v>
      </c>
      <c r="I25" s="107">
        <v>4</v>
      </c>
      <c r="J25" s="107">
        <v>1.5</v>
      </c>
      <c r="K25" s="102">
        <v>1.5011251730012645</v>
      </c>
      <c r="L25" s="143">
        <v>2.6</v>
      </c>
      <c r="M25" s="143">
        <v>1</v>
      </c>
      <c r="N25" s="111"/>
    </row>
    <row r="26" spans="1:14" ht="33.75">
      <c r="A26" s="64" t="s">
        <v>229</v>
      </c>
      <c r="B26" s="188">
        <v>12.854286564439565</v>
      </c>
      <c r="C26" s="82">
        <v>19</v>
      </c>
      <c r="D26" s="82">
        <v>13.6</v>
      </c>
      <c r="E26" s="82">
        <v>-0.15070368467533404</v>
      </c>
      <c r="F26" s="82">
        <v>9.8</v>
      </c>
      <c r="G26" s="82">
        <v>4.6</v>
      </c>
      <c r="H26" s="173">
        <v>-0.7274024252098554</v>
      </c>
      <c r="I26" s="82">
        <v>13</v>
      </c>
      <c r="J26" s="82">
        <v>5.6</v>
      </c>
      <c r="K26" s="173">
        <v>-0.34654200384151984</v>
      </c>
      <c r="L26" s="187">
        <v>7.2</v>
      </c>
      <c r="M26" s="187">
        <v>3.1</v>
      </c>
      <c r="N26" s="111"/>
    </row>
    <row r="27" spans="1:14" ht="33.75">
      <c r="A27" s="64" t="s">
        <v>230</v>
      </c>
      <c r="B27" s="188">
        <v>22.93319416880486</v>
      </c>
      <c r="C27" s="82">
        <v>32.1</v>
      </c>
      <c r="D27" s="82">
        <v>25.7</v>
      </c>
      <c r="E27" s="82">
        <v>-2.7867094575781617</v>
      </c>
      <c r="F27" s="82">
        <v>9.8</v>
      </c>
      <c r="G27" s="82">
        <v>-10.1</v>
      </c>
      <c r="H27" s="173">
        <v>-5.85978422831411</v>
      </c>
      <c r="I27" s="82">
        <v>13.2</v>
      </c>
      <c r="J27" s="82">
        <v>-17.7</v>
      </c>
      <c r="K27" s="173">
        <v>-2.1838929517764396</v>
      </c>
      <c r="L27" s="187">
        <v>6</v>
      </c>
      <c r="M27" s="187">
        <v>-7.4</v>
      </c>
      <c r="N27" s="111"/>
    </row>
    <row r="28" spans="1:14" ht="33.75">
      <c r="A28" s="126" t="s">
        <v>231</v>
      </c>
      <c r="B28" s="189">
        <v>33.49823183251354</v>
      </c>
      <c r="C28" s="176">
        <v>39.2</v>
      </c>
      <c r="D28" s="176">
        <v>40.5</v>
      </c>
      <c r="E28" s="176">
        <v>1.3180035498491722</v>
      </c>
      <c r="F28" s="176">
        <v>15.1</v>
      </c>
      <c r="G28" s="176">
        <v>6.4</v>
      </c>
      <c r="H28" s="175">
        <v>-1.4555934970992621</v>
      </c>
      <c r="I28" s="176">
        <v>23.2</v>
      </c>
      <c r="J28" s="176">
        <v>8.7</v>
      </c>
      <c r="K28" s="175">
        <v>-0.40788636084533125</v>
      </c>
      <c r="L28" s="190">
        <v>5.4</v>
      </c>
      <c r="M28" s="190">
        <v>2</v>
      </c>
      <c r="N28" s="111"/>
    </row>
  </sheetData>
  <sheetProtection/>
  <mergeCells count="7">
    <mergeCell ref="A1:M1"/>
    <mergeCell ref="A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10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33.625" style="0" customWidth="1"/>
    <col min="2" max="4" width="4.875" style="0" customWidth="1"/>
    <col min="5" max="7" width="6.00390625" style="0" customWidth="1"/>
    <col min="8" max="10" width="7.00390625" style="0" customWidth="1"/>
  </cols>
  <sheetData>
    <row r="1" spans="1:10" ht="42" customHeight="1">
      <c r="A1" s="278" t="s">
        <v>258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63.75" customHeight="1">
      <c r="A2" s="280"/>
      <c r="B2" s="276" t="s">
        <v>145</v>
      </c>
      <c r="C2" s="270"/>
      <c r="D2" s="279"/>
      <c r="E2" s="276" t="s">
        <v>144</v>
      </c>
      <c r="F2" s="270"/>
      <c r="G2" s="279"/>
      <c r="H2" s="281" t="s">
        <v>146</v>
      </c>
      <c r="I2" s="274"/>
      <c r="J2" s="274"/>
    </row>
    <row r="3" spans="1:10" ht="13.5" customHeight="1">
      <c r="A3" s="279"/>
      <c r="B3" s="149">
        <v>2015</v>
      </c>
      <c r="C3" s="149">
        <v>2019</v>
      </c>
      <c r="D3" s="149">
        <v>2020</v>
      </c>
      <c r="E3" s="149">
        <v>2015</v>
      </c>
      <c r="F3" s="149">
        <v>2019</v>
      </c>
      <c r="G3" s="149">
        <v>2020</v>
      </c>
      <c r="H3" s="47">
        <v>2015</v>
      </c>
      <c r="I3" s="47">
        <v>2019</v>
      </c>
      <c r="J3" s="109">
        <v>2020</v>
      </c>
    </row>
    <row r="4" spans="1:10" ht="12.75">
      <c r="A4" s="22" t="s">
        <v>104</v>
      </c>
      <c r="B4" s="83">
        <v>50.6</v>
      </c>
      <c r="C4" s="70">
        <v>55.9</v>
      </c>
      <c r="D4" s="70">
        <v>57.2</v>
      </c>
      <c r="E4" s="70">
        <v>317</v>
      </c>
      <c r="F4" s="70">
        <v>336.1</v>
      </c>
      <c r="G4" s="70">
        <v>316.8</v>
      </c>
      <c r="H4" s="70">
        <v>119398.8</v>
      </c>
      <c r="I4" s="138">
        <v>157346.6</v>
      </c>
      <c r="J4" s="138">
        <v>150112.1</v>
      </c>
    </row>
    <row r="5" spans="1:10" ht="12.75">
      <c r="A5" s="64" t="s">
        <v>105</v>
      </c>
      <c r="B5" s="102">
        <v>0.963</v>
      </c>
      <c r="C5" s="102">
        <v>1.1</v>
      </c>
      <c r="D5" s="111">
        <v>1.1</v>
      </c>
      <c r="E5" s="102">
        <v>37</v>
      </c>
      <c r="F5" s="102">
        <v>39.2</v>
      </c>
      <c r="G5" s="111">
        <v>40.1</v>
      </c>
      <c r="H5" s="102">
        <v>3824.6</v>
      </c>
      <c r="I5" s="137">
        <v>5261.4</v>
      </c>
      <c r="J5" s="137">
        <v>5707.6</v>
      </c>
    </row>
    <row r="6" spans="1:10" ht="12.75">
      <c r="A6" s="64" t="s">
        <v>106</v>
      </c>
      <c r="B6" s="102">
        <v>45.289</v>
      </c>
      <c r="C6" s="102">
        <v>50.8</v>
      </c>
      <c r="D6" s="111">
        <v>52.3</v>
      </c>
      <c r="E6" s="102">
        <v>244.1</v>
      </c>
      <c r="F6" s="102">
        <v>262.2</v>
      </c>
      <c r="G6" s="111">
        <v>244.5</v>
      </c>
      <c r="H6" s="102">
        <v>99531.4</v>
      </c>
      <c r="I6" s="137">
        <v>132376.5</v>
      </c>
      <c r="J6" s="137">
        <v>127119</v>
      </c>
    </row>
    <row r="7" spans="1:10" ht="51" customHeight="1">
      <c r="A7" s="64" t="s">
        <v>232</v>
      </c>
      <c r="B7" s="173">
        <v>0.094</v>
      </c>
      <c r="C7" s="173">
        <v>0</v>
      </c>
      <c r="D7" s="161">
        <v>0</v>
      </c>
      <c r="E7" s="173">
        <v>3.2</v>
      </c>
      <c r="F7" s="173">
        <v>1.7</v>
      </c>
      <c r="G7" s="161">
        <v>1.4</v>
      </c>
      <c r="H7" s="173">
        <v>641.1</v>
      </c>
      <c r="I7" s="174">
        <v>660.5</v>
      </c>
      <c r="J7" s="174">
        <v>528</v>
      </c>
    </row>
    <row r="8" spans="1:10" ht="12.75">
      <c r="A8" s="64" t="s">
        <v>107</v>
      </c>
      <c r="B8" s="102">
        <v>2.464</v>
      </c>
      <c r="C8" s="102">
        <v>2.5</v>
      </c>
      <c r="D8" s="111">
        <v>2.4</v>
      </c>
      <c r="E8" s="102">
        <v>18.8</v>
      </c>
      <c r="F8" s="102">
        <v>20.5</v>
      </c>
      <c r="G8" s="111">
        <v>18.9</v>
      </c>
      <c r="H8" s="102">
        <v>8880.4</v>
      </c>
      <c r="I8" s="137">
        <v>12291.1</v>
      </c>
      <c r="J8" s="137">
        <v>10659.1</v>
      </c>
    </row>
    <row r="9" spans="1:10" ht="33.75">
      <c r="A9" s="64" t="s">
        <v>233</v>
      </c>
      <c r="B9" s="102">
        <v>1.757</v>
      </c>
      <c r="C9" s="102">
        <v>1.5</v>
      </c>
      <c r="D9" s="111">
        <v>1.4</v>
      </c>
      <c r="E9" s="102">
        <v>13.9</v>
      </c>
      <c r="F9" s="102">
        <v>12.5</v>
      </c>
      <c r="G9" s="111">
        <v>11.9</v>
      </c>
      <c r="H9" s="102">
        <v>6521.3</v>
      </c>
      <c r="I9" s="137">
        <v>6757.1</v>
      </c>
      <c r="J9" s="137">
        <v>6098.4</v>
      </c>
    </row>
    <row r="10" spans="1:10" ht="33" customHeight="1">
      <c r="A10" s="287" t="s">
        <v>108</v>
      </c>
      <c r="B10" s="287"/>
      <c r="C10" s="287"/>
      <c r="D10" s="287"/>
      <c r="E10" s="287"/>
      <c r="F10" s="287"/>
      <c r="G10" s="287"/>
      <c r="H10" s="287"/>
      <c r="I10" s="287"/>
      <c r="J10" s="287"/>
    </row>
  </sheetData>
  <sheetProtection/>
  <mergeCells count="6">
    <mergeCell ref="A1:J1"/>
    <mergeCell ref="A10:J10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22"/>
  <sheetViews>
    <sheetView zoomScalePageLayoutView="0" workbookViewId="0" topLeftCell="A1">
      <pane ySplit="3" topLeftCell="A4" activePane="bottomLeft" state="frozen"/>
      <selection pane="topLeft" activeCell="A1" sqref="A1:E1"/>
      <selection pane="bottomLeft" activeCell="A2" sqref="A2:A3"/>
    </sheetView>
  </sheetViews>
  <sheetFormatPr defaultColWidth="9.00390625" defaultRowHeight="12.75"/>
  <cols>
    <col min="1" max="1" width="27.375" style="0" customWidth="1"/>
    <col min="2" max="4" width="5.375" style="0" customWidth="1"/>
    <col min="5" max="7" width="5.875" style="0" customWidth="1"/>
    <col min="8" max="10" width="7.625" style="0" customWidth="1"/>
    <col min="11" max="13" width="6.75390625" style="0" customWidth="1"/>
  </cols>
  <sheetData>
    <row r="1" spans="1:13" ht="40.5" customHeight="1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75" customHeight="1">
      <c r="A2" s="280"/>
      <c r="B2" s="276" t="s">
        <v>103</v>
      </c>
      <c r="C2" s="270"/>
      <c r="D2" s="279"/>
      <c r="E2" s="276" t="s">
        <v>147</v>
      </c>
      <c r="F2" s="270"/>
      <c r="G2" s="279"/>
      <c r="H2" s="276" t="s">
        <v>148</v>
      </c>
      <c r="I2" s="270"/>
      <c r="J2" s="279"/>
      <c r="K2" s="281" t="s">
        <v>235</v>
      </c>
      <c r="L2" s="274"/>
      <c r="M2" s="274"/>
    </row>
    <row r="3" spans="1:13" ht="12.75">
      <c r="A3" s="279"/>
      <c r="B3" s="149">
        <v>2015</v>
      </c>
      <c r="C3" s="149">
        <v>2019</v>
      </c>
      <c r="D3" s="149">
        <v>2020</v>
      </c>
      <c r="E3" s="149">
        <v>2015</v>
      </c>
      <c r="F3" s="149">
        <v>2019</v>
      </c>
      <c r="G3" s="149">
        <v>2020</v>
      </c>
      <c r="H3" s="149">
        <v>2015</v>
      </c>
      <c r="I3" s="149">
        <v>2019</v>
      </c>
      <c r="J3" s="149">
        <v>2020</v>
      </c>
      <c r="K3" s="47">
        <v>2015</v>
      </c>
      <c r="L3" s="47">
        <v>2019</v>
      </c>
      <c r="M3" s="109">
        <v>2020</v>
      </c>
    </row>
    <row r="4" spans="1:14" ht="12.75">
      <c r="A4" s="22" t="s">
        <v>83</v>
      </c>
      <c r="B4" s="78">
        <v>50.6</v>
      </c>
      <c r="C4" s="87">
        <v>55.9</v>
      </c>
      <c r="D4" s="87">
        <v>57.2</v>
      </c>
      <c r="E4" s="78">
        <v>317</v>
      </c>
      <c r="F4" s="87">
        <v>336.1</v>
      </c>
      <c r="G4" s="87">
        <v>316.8</v>
      </c>
      <c r="H4" s="10">
        <v>119398.8</v>
      </c>
      <c r="I4" s="191">
        <v>157346.6</v>
      </c>
      <c r="J4" s="191">
        <v>150112.1</v>
      </c>
      <c r="K4" s="10">
        <v>2905</v>
      </c>
      <c r="L4" s="191">
        <v>12386.4</v>
      </c>
      <c r="M4" s="191">
        <v>9050.9</v>
      </c>
      <c r="N4" s="111"/>
    </row>
    <row r="5" spans="1:14" ht="22.5">
      <c r="A5" s="64" t="s">
        <v>234</v>
      </c>
      <c r="B5" s="79">
        <v>3.1</v>
      </c>
      <c r="C5" s="79">
        <v>4.4</v>
      </c>
      <c r="D5" s="193">
        <v>4.7</v>
      </c>
      <c r="E5" s="79">
        <v>39.8</v>
      </c>
      <c r="F5" s="192">
        <v>38.7</v>
      </c>
      <c r="G5" s="193">
        <v>36.9</v>
      </c>
      <c r="H5" s="11">
        <v>9019.1</v>
      </c>
      <c r="I5" s="192">
        <v>13937</v>
      </c>
      <c r="J5" s="11">
        <v>12663.4</v>
      </c>
      <c r="K5" s="192">
        <v>64.7</v>
      </c>
      <c r="L5" s="11">
        <v>1278.7</v>
      </c>
      <c r="M5" s="192">
        <v>-271.9</v>
      </c>
      <c r="N5" s="111"/>
    </row>
    <row r="6" spans="1:14" ht="33.75">
      <c r="A6" s="24" t="s">
        <v>109</v>
      </c>
      <c r="B6" s="79"/>
      <c r="C6" s="79"/>
      <c r="D6" s="193"/>
      <c r="E6" s="79"/>
      <c r="F6" s="79"/>
      <c r="G6" s="193"/>
      <c r="H6" s="11"/>
      <c r="I6" s="11"/>
      <c r="J6" s="11"/>
      <c r="K6" s="11"/>
      <c r="L6" s="11"/>
      <c r="M6" s="11"/>
      <c r="N6" s="111"/>
    </row>
    <row r="7" spans="1:14" ht="45">
      <c r="A7" s="64" t="s">
        <v>225</v>
      </c>
      <c r="B7" s="194">
        <v>4.3</v>
      </c>
      <c r="C7" s="194">
        <v>4.7</v>
      </c>
      <c r="D7" s="195">
        <v>4.8</v>
      </c>
      <c r="E7" s="194">
        <v>46.1</v>
      </c>
      <c r="F7" s="194">
        <v>45.3</v>
      </c>
      <c r="G7" s="195">
        <v>45.4</v>
      </c>
      <c r="H7" s="15">
        <v>13609.6</v>
      </c>
      <c r="I7" s="196">
        <v>15854.8</v>
      </c>
      <c r="J7" s="15">
        <v>16248.6</v>
      </c>
      <c r="K7" s="196">
        <v>47.2</v>
      </c>
      <c r="L7" s="15">
        <v>831.4</v>
      </c>
      <c r="M7" s="196">
        <v>848.8</v>
      </c>
      <c r="N7" s="111"/>
    </row>
    <row r="8" spans="1:14" ht="33.75">
      <c r="A8" s="64" t="s">
        <v>110</v>
      </c>
      <c r="B8" s="79">
        <v>0.1</v>
      </c>
      <c r="C8" s="79">
        <v>0.1</v>
      </c>
      <c r="D8" s="193">
        <v>0.1</v>
      </c>
      <c r="E8" s="79">
        <v>0.6</v>
      </c>
      <c r="F8" s="79">
        <v>0.5</v>
      </c>
      <c r="G8" s="193">
        <v>0.5</v>
      </c>
      <c r="H8" s="11">
        <v>147.4</v>
      </c>
      <c r="I8" s="192">
        <v>466.8</v>
      </c>
      <c r="J8" s="11">
        <v>310.2</v>
      </c>
      <c r="K8" s="192">
        <v>72.8</v>
      </c>
      <c r="L8" s="11">
        <v>28.4</v>
      </c>
      <c r="M8" s="192">
        <v>29.3</v>
      </c>
      <c r="N8" s="111"/>
    </row>
    <row r="9" spans="1:14" ht="67.5">
      <c r="A9" s="24" t="s">
        <v>111</v>
      </c>
      <c r="B9" s="79"/>
      <c r="C9" s="79"/>
      <c r="D9" s="193"/>
      <c r="E9" s="79"/>
      <c r="F9" s="79"/>
      <c r="G9" s="193"/>
      <c r="H9" s="11"/>
      <c r="I9" s="11"/>
      <c r="J9" s="11"/>
      <c r="K9" s="192"/>
      <c r="L9" s="11"/>
      <c r="M9" s="192"/>
      <c r="N9" s="111"/>
    </row>
    <row r="10" spans="1:14" ht="33.75">
      <c r="A10" s="64" t="s">
        <v>112</v>
      </c>
      <c r="B10" s="79">
        <v>0.4</v>
      </c>
      <c r="C10" s="79">
        <v>0.5</v>
      </c>
      <c r="D10" s="193">
        <v>0.5</v>
      </c>
      <c r="E10" s="79">
        <v>5.6</v>
      </c>
      <c r="F10" s="79">
        <v>5.6</v>
      </c>
      <c r="G10" s="193">
        <v>5.9</v>
      </c>
      <c r="H10" s="11">
        <v>571.4</v>
      </c>
      <c r="I10" s="192">
        <v>860.1</v>
      </c>
      <c r="J10" s="11">
        <v>1133.1</v>
      </c>
      <c r="K10" s="11">
        <v>-64.7</v>
      </c>
      <c r="L10" s="11">
        <v>-3</v>
      </c>
      <c r="M10" s="11">
        <v>7.6</v>
      </c>
      <c r="N10" s="111"/>
    </row>
    <row r="11" spans="1:14" ht="67.5">
      <c r="A11" s="24" t="s">
        <v>113</v>
      </c>
      <c r="B11" s="79"/>
      <c r="C11" s="79"/>
      <c r="D11" s="193"/>
      <c r="E11" s="79"/>
      <c r="F11" s="79"/>
      <c r="G11" s="193"/>
      <c r="H11" s="11"/>
      <c r="I11" s="11"/>
      <c r="J11" s="15"/>
      <c r="K11" s="196"/>
      <c r="L11" s="15"/>
      <c r="M11" s="196"/>
      <c r="N11" s="111"/>
    </row>
    <row r="12" spans="1:14" ht="33.75">
      <c r="A12" s="64" t="s">
        <v>215</v>
      </c>
      <c r="B12" s="194">
        <v>3</v>
      </c>
      <c r="C12" s="194">
        <v>3.3</v>
      </c>
      <c r="D12" s="195">
        <v>3.4</v>
      </c>
      <c r="E12" s="194">
        <v>24.3</v>
      </c>
      <c r="F12" s="194">
        <v>24.4</v>
      </c>
      <c r="G12" s="195">
        <v>22.1</v>
      </c>
      <c r="H12" s="15">
        <v>9451.6</v>
      </c>
      <c r="I12" s="196">
        <v>11915.2</v>
      </c>
      <c r="J12" s="15">
        <v>11950.8</v>
      </c>
      <c r="K12" s="196">
        <v>324.5</v>
      </c>
      <c r="L12" s="15">
        <v>1244.5</v>
      </c>
      <c r="M12" s="196">
        <v>1255.3</v>
      </c>
      <c r="N12" s="111"/>
    </row>
    <row r="13" spans="1:14" ht="33.75">
      <c r="A13" s="64" t="s">
        <v>237</v>
      </c>
      <c r="B13" s="194">
        <v>20.1</v>
      </c>
      <c r="C13" s="194">
        <v>20.3</v>
      </c>
      <c r="D13" s="195">
        <v>20.5</v>
      </c>
      <c r="E13" s="194">
        <v>81.8</v>
      </c>
      <c r="F13" s="194">
        <v>85.1</v>
      </c>
      <c r="G13" s="195">
        <v>79.3</v>
      </c>
      <c r="H13" s="15">
        <v>57700.5</v>
      </c>
      <c r="I13" s="196">
        <v>73529.2</v>
      </c>
      <c r="J13" s="15">
        <v>70926.4</v>
      </c>
      <c r="K13" s="196">
        <v>1266.9</v>
      </c>
      <c r="L13" s="15">
        <v>3664.8</v>
      </c>
      <c r="M13" s="196">
        <v>3403.9</v>
      </c>
      <c r="N13" s="111"/>
    </row>
    <row r="14" spans="1:14" ht="33.75">
      <c r="A14" s="64" t="s">
        <v>238</v>
      </c>
      <c r="B14" s="194">
        <v>2.7</v>
      </c>
      <c r="C14" s="194">
        <v>3</v>
      </c>
      <c r="D14" s="195">
        <v>3.1</v>
      </c>
      <c r="E14" s="194">
        <v>21.6</v>
      </c>
      <c r="F14" s="194">
        <v>24</v>
      </c>
      <c r="G14" s="195">
        <v>22.9</v>
      </c>
      <c r="H14" s="15">
        <v>8861.5</v>
      </c>
      <c r="I14" s="196">
        <v>11629.1</v>
      </c>
      <c r="J14" s="15">
        <v>10195.2</v>
      </c>
      <c r="K14" s="196">
        <v>534.5</v>
      </c>
      <c r="L14" s="15">
        <v>334.7</v>
      </c>
      <c r="M14" s="196">
        <v>626.4</v>
      </c>
      <c r="N14" s="111"/>
    </row>
    <row r="15" spans="1:14" ht="22.5">
      <c r="A15" s="64" t="s">
        <v>114</v>
      </c>
      <c r="B15" s="79">
        <v>1.7</v>
      </c>
      <c r="C15" s="79">
        <v>2.1</v>
      </c>
      <c r="D15" s="193">
        <v>2.1</v>
      </c>
      <c r="E15" s="79">
        <v>12.4</v>
      </c>
      <c r="F15" s="79">
        <v>14.5</v>
      </c>
      <c r="G15" s="193">
        <v>12.2</v>
      </c>
      <c r="H15" s="11">
        <v>1903.3</v>
      </c>
      <c r="I15" s="192">
        <v>3544</v>
      </c>
      <c r="J15" s="11">
        <v>2145.7</v>
      </c>
      <c r="K15" s="192">
        <v>-161.7</v>
      </c>
      <c r="L15" s="11">
        <v>276.5</v>
      </c>
      <c r="M15" s="192">
        <v>-278.1</v>
      </c>
      <c r="N15" s="111"/>
    </row>
    <row r="16" spans="1:14" ht="56.25">
      <c r="A16" s="24" t="s">
        <v>115</v>
      </c>
      <c r="B16" s="79"/>
      <c r="C16" s="79"/>
      <c r="D16" s="193"/>
      <c r="E16" s="79"/>
      <c r="F16" s="79"/>
      <c r="G16" s="193"/>
      <c r="H16" s="79"/>
      <c r="I16" s="11"/>
      <c r="J16" s="11"/>
      <c r="K16" s="192"/>
      <c r="L16" s="11"/>
      <c r="M16" s="192"/>
      <c r="N16" s="111"/>
    </row>
    <row r="17" spans="1:14" ht="45">
      <c r="A17" s="64" t="s">
        <v>239</v>
      </c>
      <c r="B17" s="194">
        <v>2</v>
      </c>
      <c r="C17" s="194">
        <v>2.4</v>
      </c>
      <c r="D17" s="195">
        <v>2.5</v>
      </c>
      <c r="E17" s="194">
        <v>10.6</v>
      </c>
      <c r="F17" s="194">
        <v>14</v>
      </c>
      <c r="G17" s="195">
        <v>13.4</v>
      </c>
      <c r="H17" s="15">
        <v>3048.1</v>
      </c>
      <c r="I17" s="196">
        <v>4897.2</v>
      </c>
      <c r="J17" s="15">
        <v>5385.3</v>
      </c>
      <c r="K17" s="196">
        <v>102.5</v>
      </c>
      <c r="L17" s="15">
        <v>850.6</v>
      </c>
      <c r="M17" s="196">
        <v>850.8</v>
      </c>
      <c r="N17" s="111"/>
    </row>
    <row r="18" spans="1:14" ht="45">
      <c r="A18" s="64" t="s">
        <v>219</v>
      </c>
      <c r="B18" s="194">
        <v>3.5</v>
      </c>
      <c r="C18" s="194">
        <v>3.7</v>
      </c>
      <c r="D18" s="195">
        <v>3.8</v>
      </c>
      <c r="E18" s="194">
        <v>14.8</v>
      </c>
      <c r="F18" s="194">
        <v>13.4</v>
      </c>
      <c r="G18" s="195">
        <v>13.1</v>
      </c>
      <c r="H18" s="15">
        <v>3017.4</v>
      </c>
      <c r="I18" s="196">
        <v>3864.7</v>
      </c>
      <c r="J18" s="15">
        <v>4175.7</v>
      </c>
      <c r="K18" s="196">
        <v>-260.7</v>
      </c>
      <c r="L18" s="15">
        <v>1186.1</v>
      </c>
      <c r="M18" s="196">
        <v>840.9</v>
      </c>
      <c r="N18" s="111"/>
    </row>
    <row r="19" spans="1:14" ht="22.5">
      <c r="A19" s="64" t="s">
        <v>116</v>
      </c>
      <c r="B19" s="79">
        <v>4.2</v>
      </c>
      <c r="C19" s="79">
        <v>4.9</v>
      </c>
      <c r="D19" s="193">
        <v>5</v>
      </c>
      <c r="E19" s="79">
        <v>15.2</v>
      </c>
      <c r="F19" s="79">
        <v>15</v>
      </c>
      <c r="G19" s="193">
        <v>12.8</v>
      </c>
      <c r="H19" s="11">
        <v>3628.1</v>
      </c>
      <c r="I19" s="192">
        <v>4142.9</v>
      </c>
      <c r="J19" s="11">
        <v>4165.4</v>
      </c>
      <c r="K19" s="192">
        <v>502.5</v>
      </c>
      <c r="L19" s="11">
        <v>884.4</v>
      </c>
      <c r="M19" s="192">
        <v>1014.9</v>
      </c>
      <c r="N19" s="111"/>
    </row>
    <row r="20" spans="1:14" ht="45">
      <c r="A20" s="24" t="s">
        <v>117</v>
      </c>
      <c r="B20" s="79"/>
      <c r="C20" s="79"/>
      <c r="D20" s="193"/>
      <c r="E20" s="79"/>
      <c r="F20" s="79"/>
      <c r="G20" s="193"/>
      <c r="H20" s="11"/>
      <c r="I20" s="11"/>
      <c r="J20" s="11"/>
      <c r="K20" s="192"/>
      <c r="L20" s="11"/>
      <c r="M20" s="192"/>
      <c r="N20" s="111"/>
    </row>
    <row r="21" spans="1:14" ht="33" customHeight="1">
      <c r="A21" s="64" t="s">
        <v>221</v>
      </c>
      <c r="B21" s="194">
        <v>5.5</v>
      </c>
      <c r="C21" s="194">
        <v>6.5</v>
      </c>
      <c r="D21" s="195">
        <v>6.7</v>
      </c>
      <c r="E21" s="194">
        <v>44.2</v>
      </c>
      <c r="F21" s="15">
        <v>55.6</v>
      </c>
      <c r="G21" s="195">
        <v>52.3</v>
      </c>
      <c r="H21" s="15">
        <v>8440.8</v>
      </c>
      <c r="I21" s="15">
        <v>12705.6</v>
      </c>
      <c r="J21" s="15">
        <v>10812.3</v>
      </c>
      <c r="K21" s="196">
        <v>476.5</v>
      </c>
      <c r="L21" s="15">
        <v>1809.3</v>
      </c>
      <c r="M21" s="196">
        <v>723</v>
      </c>
      <c r="N21" s="111"/>
    </row>
    <row r="22" spans="1:13" ht="26.25" customHeight="1">
      <c r="A22" s="288" t="s">
        <v>236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</row>
  </sheetData>
  <sheetProtection/>
  <mergeCells count="7">
    <mergeCell ref="A1:M1"/>
    <mergeCell ref="A22:M22"/>
    <mergeCell ref="A2:A3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22"/>
  <sheetViews>
    <sheetView zoomScalePageLayoutView="0" workbookViewId="0" topLeftCell="A1">
      <pane ySplit="4" topLeftCell="A5" activePane="bottomLeft" state="frozen"/>
      <selection pane="topLeft" activeCell="F11" sqref="F11"/>
      <selection pane="bottomLeft" activeCell="A3" sqref="A3:A4"/>
    </sheetView>
  </sheetViews>
  <sheetFormatPr defaultColWidth="9.00390625" defaultRowHeight="12.75"/>
  <cols>
    <col min="1" max="1" width="30.75390625" style="0" customWidth="1"/>
    <col min="2" max="4" width="9.25390625" style="0" customWidth="1"/>
    <col min="5" max="7" width="10.25390625" style="0" customWidth="1"/>
  </cols>
  <sheetData>
    <row r="1" spans="1:7" ht="36" customHeight="1">
      <c r="A1" s="267" t="s">
        <v>260</v>
      </c>
      <c r="B1" s="267"/>
      <c r="C1" s="267"/>
      <c r="D1" s="267"/>
      <c r="E1" s="267"/>
      <c r="F1" s="267"/>
      <c r="G1" s="267"/>
    </row>
    <row r="2" spans="1:7" ht="12.75">
      <c r="A2" s="282" t="s">
        <v>149</v>
      </c>
      <c r="B2" s="289"/>
      <c r="C2" s="289"/>
      <c r="D2" s="289"/>
      <c r="E2" s="289"/>
      <c r="F2" s="290"/>
      <c r="G2" s="291"/>
    </row>
    <row r="3" spans="1:7" ht="63" customHeight="1">
      <c r="A3" s="284"/>
      <c r="B3" s="285" t="s">
        <v>118</v>
      </c>
      <c r="C3" s="292"/>
      <c r="D3" s="293"/>
      <c r="E3" s="285" t="s">
        <v>119</v>
      </c>
      <c r="F3" s="277"/>
      <c r="G3" s="277"/>
    </row>
    <row r="4" spans="1:7" ht="12.75">
      <c r="A4" s="279"/>
      <c r="B4" s="229">
        <v>2015</v>
      </c>
      <c r="C4" s="228">
        <v>2019</v>
      </c>
      <c r="D4" s="229">
        <v>2020</v>
      </c>
      <c r="E4" s="229">
        <v>2015</v>
      </c>
      <c r="F4" s="229">
        <v>2019</v>
      </c>
      <c r="G4" s="229">
        <v>2020</v>
      </c>
    </row>
    <row r="5" spans="1:7" ht="12.75">
      <c r="A5" s="208" t="s">
        <v>83</v>
      </c>
      <c r="B5" s="240">
        <v>1230.1</v>
      </c>
      <c r="C5" s="6">
        <f>SUM(C6,C14)</f>
        <v>1625.3962949999998</v>
      </c>
      <c r="D5" s="6">
        <v>1453.6</v>
      </c>
      <c r="E5" s="6">
        <f>SUM(E6,E14)</f>
        <v>479.3</v>
      </c>
      <c r="F5" s="6">
        <f>SUM(F6,F14)</f>
        <v>663.442058</v>
      </c>
      <c r="G5" s="252">
        <v>607</v>
      </c>
    </row>
    <row r="6" spans="1:7" ht="33.75">
      <c r="A6" s="209" t="s">
        <v>240</v>
      </c>
      <c r="B6" s="241">
        <v>1142.6</v>
      </c>
      <c r="C6" s="9">
        <f>SUM(C7:C13)</f>
        <v>1523.6699949999997</v>
      </c>
      <c r="D6" s="9">
        <v>1352</v>
      </c>
      <c r="E6" s="9">
        <f>SUM(E7:E13)</f>
        <v>470.3</v>
      </c>
      <c r="F6" s="9">
        <f>SUM(F7:F13)</f>
        <v>647.976858</v>
      </c>
      <c r="G6" s="255">
        <v>577.2</v>
      </c>
    </row>
    <row r="7" spans="1:7" ht="33.75">
      <c r="A7" s="210" t="s">
        <v>241</v>
      </c>
      <c r="B7" s="242">
        <v>66.7</v>
      </c>
      <c r="C7" s="8">
        <v>105.41334500000004</v>
      </c>
      <c r="D7" s="243">
        <v>71.5</v>
      </c>
      <c r="E7" s="233">
        <v>23.2</v>
      </c>
      <c r="F7" s="8">
        <v>32.960653</v>
      </c>
      <c r="G7" s="256">
        <v>26.6</v>
      </c>
    </row>
    <row r="8" spans="1:7" ht="22.5">
      <c r="A8" s="210" t="s">
        <v>129</v>
      </c>
      <c r="B8" s="244">
        <v>241.5</v>
      </c>
      <c r="C8" s="7">
        <v>345.578685</v>
      </c>
      <c r="D8" s="245">
        <v>339.1</v>
      </c>
      <c r="E8" s="234">
        <v>129.4</v>
      </c>
      <c r="F8" s="7">
        <v>199.057124</v>
      </c>
      <c r="G8" s="253">
        <v>182.2</v>
      </c>
    </row>
    <row r="9" spans="1:7" ht="45">
      <c r="A9" s="211" t="s">
        <v>120</v>
      </c>
      <c r="B9" s="244"/>
      <c r="C9" s="7"/>
      <c r="D9" s="245"/>
      <c r="E9" s="234"/>
      <c r="F9" s="7"/>
      <c r="G9" s="227"/>
    </row>
    <row r="10" spans="1:7" ht="22.5">
      <c r="A10" s="210" t="s">
        <v>121</v>
      </c>
      <c r="B10" s="244">
        <v>125.2</v>
      </c>
      <c r="C10" s="7">
        <v>155.59592600000002</v>
      </c>
      <c r="D10" s="246">
        <v>121</v>
      </c>
      <c r="E10" s="234">
        <v>23.4</v>
      </c>
      <c r="F10" s="7">
        <v>22.159080999999997</v>
      </c>
      <c r="G10" s="253">
        <v>41.2</v>
      </c>
    </row>
    <row r="11" spans="1:7" ht="45">
      <c r="A11" s="211" t="s">
        <v>122</v>
      </c>
      <c r="B11" s="244"/>
      <c r="C11" s="247"/>
      <c r="D11" s="248"/>
      <c r="E11" s="234"/>
      <c r="F11" s="197"/>
      <c r="G11" s="227"/>
    </row>
    <row r="12" spans="1:7" ht="45">
      <c r="A12" s="210" t="s">
        <v>242</v>
      </c>
      <c r="B12" s="242">
        <v>544.6</v>
      </c>
      <c r="C12" s="8">
        <v>697.113797</v>
      </c>
      <c r="D12" s="8">
        <v>654.8</v>
      </c>
      <c r="E12" s="233">
        <v>284.6</v>
      </c>
      <c r="F12" s="8">
        <v>286</v>
      </c>
      <c r="G12" s="256">
        <v>276.9</v>
      </c>
    </row>
    <row r="13" spans="1:7" ht="12.75">
      <c r="A13" s="210" t="s">
        <v>245</v>
      </c>
      <c r="B13" s="244">
        <v>164.6</v>
      </c>
      <c r="C13" s="7">
        <v>219.96824199999963</v>
      </c>
      <c r="D13" s="7">
        <v>165.6</v>
      </c>
      <c r="E13" s="234">
        <v>9.7</v>
      </c>
      <c r="F13" s="7">
        <v>107.8</v>
      </c>
      <c r="G13" s="253">
        <v>50.3</v>
      </c>
    </row>
    <row r="14" spans="1:7" ht="33.75">
      <c r="A14" s="209" t="s">
        <v>243</v>
      </c>
      <c r="B14" s="241">
        <v>87.5</v>
      </c>
      <c r="C14" s="9">
        <f>SUM(C15:C17)</f>
        <v>101.7263</v>
      </c>
      <c r="D14" s="9">
        <v>101.6</v>
      </c>
      <c r="E14" s="9">
        <f>SUM(E15:E17)</f>
        <v>9</v>
      </c>
      <c r="F14" s="9">
        <f>SUM(F15:F17)</f>
        <v>15.465200000000003</v>
      </c>
      <c r="G14" s="255">
        <v>29.8</v>
      </c>
    </row>
    <row r="15" spans="1:7" ht="22.5">
      <c r="A15" s="210" t="s">
        <v>123</v>
      </c>
      <c r="B15" s="244">
        <v>83.1</v>
      </c>
      <c r="C15" s="7">
        <v>96.8258</v>
      </c>
      <c r="D15" s="245">
        <v>96.8</v>
      </c>
      <c r="E15" s="234">
        <v>8.5</v>
      </c>
      <c r="F15" s="7">
        <v>13.606800000000002</v>
      </c>
      <c r="G15" s="253">
        <v>27.8</v>
      </c>
    </row>
    <row r="16" spans="1:7" ht="56.25">
      <c r="A16" s="211" t="s">
        <v>124</v>
      </c>
      <c r="B16" s="244"/>
      <c r="C16" s="247"/>
      <c r="D16" s="245"/>
      <c r="E16" s="197"/>
      <c r="F16" s="197"/>
      <c r="G16" s="227"/>
    </row>
    <row r="17" spans="1:7" ht="12.75">
      <c r="A17" s="212" t="s">
        <v>244</v>
      </c>
      <c r="B17" s="249">
        <v>4.4</v>
      </c>
      <c r="C17" s="250">
        <v>4.9005</v>
      </c>
      <c r="D17" s="251">
        <v>4.8</v>
      </c>
      <c r="E17" s="146">
        <v>0.5</v>
      </c>
      <c r="F17" s="146">
        <v>1.8584000000000014</v>
      </c>
      <c r="G17" s="254">
        <v>2</v>
      </c>
    </row>
    <row r="18" ht="12.75">
      <c r="G18" s="214"/>
    </row>
    <row r="19" spans="2:7" ht="12.75">
      <c r="B19" s="203"/>
      <c r="C19" s="203"/>
      <c r="D19" s="203"/>
      <c r="E19" s="203"/>
      <c r="F19" s="203"/>
      <c r="G19" s="203"/>
    </row>
    <row r="20" spans="2:7" ht="12.75">
      <c r="B20" s="203"/>
      <c r="C20" s="203"/>
      <c r="D20" s="203"/>
      <c r="E20" s="203"/>
      <c r="F20" s="203"/>
      <c r="G20" s="203"/>
    </row>
    <row r="21" spans="2:7" ht="12.75">
      <c r="B21" s="203"/>
      <c r="C21" s="203"/>
      <c r="D21" s="203"/>
      <c r="E21" s="203"/>
      <c r="F21" s="203"/>
      <c r="G21" s="203"/>
    </row>
    <row r="22" spans="2:7" ht="12.75">
      <c r="B22" s="213"/>
      <c r="C22" s="213"/>
      <c r="D22" s="213"/>
      <c r="E22" s="213"/>
      <c r="F22" s="213"/>
      <c r="G22" s="213"/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blackAndWhite="1" fitToHeight="1" fitToWidth="1"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19"/>
  <sheetViews>
    <sheetView zoomScalePageLayoutView="0" workbookViewId="0" topLeftCell="A1">
      <pane ySplit="4" topLeftCell="A5" activePane="bottomLeft" state="frozen"/>
      <selection pane="topLeft" activeCell="F11" sqref="F11"/>
      <selection pane="bottomLeft" activeCell="A3" sqref="A3:A4"/>
    </sheetView>
  </sheetViews>
  <sheetFormatPr defaultColWidth="9.00390625" defaultRowHeight="12.75"/>
  <cols>
    <col min="1" max="1" width="32.625" style="0" customWidth="1"/>
    <col min="2" max="4" width="7.75390625" style="0" customWidth="1"/>
    <col min="5" max="7" width="9.875" style="0" customWidth="1"/>
  </cols>
  <sheetData>
    <row r="1" spans="1:7" ht="36.75" customHeight="1">
      <c r="A1" s="267" t="s">
        <v>261</v>
      </c>
      <c r="B1" s="268"/>
      <c r="C1" s="268"/>
      <c r="D1" s="268"/>
      <c r="E1" s="268"/>
      <c r="F1" s="268"/>
      <c r="G1" s="268"/>
    </row>
    <row r="2" spans="1:7" ht="12.75">
      <c r="A2" s="283" t="s">
        <v>126</v>
      </c>
      <c r="B2" s="294"/>
      <c r="C2" s="294"/>
      <c r="D2" s="294"/>
      <c r="E2" s="294"/>
      <c r="F2" s="295"/>
      <c r="G2" s="296"/>
    </row>
    <row r="3" spans="1:7" ht="67.5" customHeight="1">
      <c r="A3" s="297" t="s">
        <v>246</v>
      </c>
      <c r="B3" s="285" t="s">
        <v>127</v>
      </c>
      <c r="C3" s="277"/>
      <c r="D3" s="286"/>
      <c r="E3" s="285" t="s">
        <v>128</v>
      </c>
      <c r="F3" s="277"/>
      <c r="G3" s="277"/>
    </row>
    <row r="4" spans="1:7" ht="12.75">
      <c r="A4" s="298"/>
      <c r="B4" s="109">
        <v>2015</v>
      </c>
      <c r="C4" s="109">
        <v>2019</v>
      </c>
      <c r="D4" s="224">
        <v>2020</v>
      </c>
      <c r="E4" s="224">
        <v>2015</v>
      </c>
      <c r="F4" s="224">
        <v>2019</v>
      </c>
      <c r="G4" s="224">
        <v>2020</v>
      </c>
    </row>
    <row r="5" spans="1:7" ht="12.75">
      <c r="A5" s="22" t="s">
        <v>83</v>
      </c>
      <c r="B5" s="215">
        <v>100</v>
      </c>
      <c r="C5" s="103">
        <v>100</v>
      </c>
      <c r="D5" s="103">
        <v>100</v>
      </c>
      <c r="E5" s="103">
        <v>99.99999299088182</v>
      </c>
      <c r="F5" s="103">
        <v>100</v>
      </c>
      <c r="G5" s="103">
        <v>100.000007009118</v>
      </c>
    </row>
    <row r="6" spans="1:7" ht="33.75">
      <c r="A6" s="23" t="s">
        <v>240</v>
      </c>
      <c r="B6" s="216">
        <f>SUM(B7:B13)</f>
        <v>92.9</v>
      </c>
      <c r="C6" s="216">
        <f>SUM(C7:C13)</f>
        <v>93.74144629756276</v>
      </c>
      <c r="D6" s="216">
        <v>93.4</v>
      </c>
      <c r="E6" s="216">
        <f>SUM(E7:E13)</f>
        <v>98.1</v>
      </c>
      <c r="F6" s="216">
        <f>SUM(F7:F13)</f>
        <v>97.66920702885001</v>
      </c>
      <c r="G6" s="216">
        <v>95.6</v>
      </c>
    </row>
    <row r="7" spans="1:7" ht="33.75">
      <c r="A7" s="34" t="s">
        <v>241</v>
      </c>
      <c r="B7" s="82">
        <v>5.4</v>
      </c>
      <c r="C7" s="82">
        <f>+'[1]22.17'!D8/'[1]22.17'!D$5*100</f>
        <v>6.485393459076394</v>
      </c>
      <c r="D7" s="82">
        <v>5</v>
      </c>
      <c r="E7" s="82">
        <v>4.8</v>
      </c>
      <c r="F7" s="82">
        <f>+'[1]22.17'!G8/'[1]22.17'!G$5*100</f>
        <v>4.96756966200973</v>
      </c>
      <c r="G7" s="82">
        <v>4.1</v>
      </c>
    </row>
    <row r="8" spans="1:7" ht="22.5">
      <c r="A8" s="34" t="s">
        <v>129</v>
      </c>
      <c r="B8" s="107">
        <v>19.6</v>
      </c>
      <c r="C8" s="107">
        <f>+'[1]22.17'!D10/'[1]22.17'!D$5*100</f>
        <v>21.261195565848144</v>
      </c>
      <c r="D8" s="107">
        <v>22</v>
      </c>
      <c r="E8" s="107">
        <v>27</v>
      </c>
      <c r="F8" s="107">
        <f>+'[1]22.17'!G10/'[1]22.17'!G$5*100</f>
        <v>30.000319780961526</v>
      </c>
      <c r="G8" s="107">
        <v>27.6</v>
      </c>
    </row>
    <row r="9" spans="1:7" ht="41.25" customHeight="1">
      <c r="A9" s="45" t="s">
        <v>120</v>
      </c>
      <c r="B9" s="107"/>
      <c r="C9" s="84"/>
      <c r="D9" s="84"/>
      <c r="E9" s="107"/>
      <c r="F9" s="84"/>
      <c r="G9" s="84"/>
    </row>
    <row r="10" spans="1:7" ht="22.5">
      <c r="A10" s="34" t="s">
        <v>121</v>
      </c>
      <c r="B10" s="107">
        <v>10.2</v>
      </c>
      <c r="C10" s="107">
        <f>+'[1]22.17'!D12/'[1]22.17'!D$5*100</f>
        <v>9.572799352295807</v>
      </c>
      <c r="D10" s="107">
        <v>8.2</v>
      </c>
      <c r="E10" s="107">
        <v>4.9</v>
      </c>
      <c r="F10" s="107">
        <f>+'[1]22.17'!G12/'[1]22.17'!G$5*100</f>
        <v>3.339641921342281</v>
      </c>
      <c r="G10" s="107">
        <v>5.8</v>
      </c>
    </row>
    <row r="11" spans="1:7" ht="33.75">
      <c r="A11" s="43" t="s">
        <v>130</v>
      </c>
      <c r="B11" s="107"/>
      <c r="C11" s="84"/>
      <c r="D11" s="84"/>
      <c r="E11" s="107"/>
      <c r="F11" s="84"/>
      <c r="G11" s="84"/>
    </row>
    <row r="12" spans="1:7" ht="45">
      <c r="A12" s="34" t="s">
        <v>242</v>
      </c>
      <c r="B12" s="82">
        <v>44.3</v>
      </c>
      <c r="C12" s="82">
        <f>+'[1]22.17'!D14/'[1]22.17'!D$5*100</f>
        <v>42.888851115536724</v>
      </c>
      <c r="D12" s="82">
        <v>45.6</v>
      </c>
      <c r="E12" s="82">
        <v>59.4</v>
      </c>
      <c r="F12" s="82">
        <f>+'[1]22.17'!G14/'[1]22.17'!G$5*100</f>
        <v>43.332854661614725</v>
      </c>
      <c r="G12" s="82">
        <v>43.2</v>
      </c>
    </row>
    <row r="13" spans="1:7" ht="12.75">
      <c r="A13" s="34" t="s">
        <v>131</v>
      </c>
      <c r="B13" s="107">
        <v>13.4</v>
      </c>
      <c r="C13" s="107">
        <f>+'[1]22.17'!D16/'[1]22.17'!D$5*100</f>
        <v>13.533206804805694</v>
      </c>
      <c r="D13" s="107">
        <v>12.5</v>
      </c>
      <c r="E13" s="107">
        <v>2</v>
      </c>
      <c r="F13" s="107">
        <f>+'[1]22.17'!G16/'[1]22.17'!G$5*100</f>
        <v>16.028821002921763</v>
      </c>
      <c r="G13" s="107">
        <v>14.9</v>
      </c>
    </row>
    <row r="14" spans="1:7" ht="33.75">
      <c r="A14" s="23" t="s">
        <v>243</v>
      </c>
      <c r="B14" s="216">
        <f>SUM(B15:B17)</f>
        <v>7.1</v>
      </c>
      <c r="C14" s="216">
        <f>+'[1]22.17'!D17/'[1]22.17'!D$5*100</f>
        <v>6.258553702437227</v>
      </c>
      <c r="D14" s="216">
        <v>6.6</v>
      </c>
      <c r="E14" s="216">
        <f>SUM(E15:E17)</f>
        <v>1.8642988185617533</v>
      </c>
      <c r="F14" s="216">
        <f>+'[1]22.17'!G17/'[1]22.17'!G$5*100</f>
        <v>2.3307929711499615</v>
      </c>
      <c r="G14" s="216">
        <v>4.4</v>
      </c>
    </row>
    <row r="15" spans="1:7" ht="22.5">
      <c r="A15" s="39" t="s">
        <v>123</v>
      </c>
      <c r="B15" s="107">
        <v>6.8</v>
      </c>
      <c r="C15" s="107">
        <f>+'[1]22.17'!D19/'[1]22.17'!D$5*100</f>
        <v>5.957057998584894</v>
      </c>
      <c r="D15" s="107">
        <v>6.3</v>
      </c>
      <c r="E15" s="107">
        <v>1.8</v>
      </c>
      <c r="F15" s="107">
        <f>+'[1]22.17'!G19/'[1]22.17'!G$5*100</f>
        <v>2.050709580208681</v>
      </c>
      <c r="G15" s="107">
        <v>4.1</v>
      </c>
    </row>
    <row r="16" spans="1:7" ht="56.25">
      <c r="A16" s="45" t="s">
        <v>124</v>
      </c>
      <c r="B16" s="107"/>
      <c r="C16" s="84"/>
      <c r="D16" s="84"/>
      <c r="E16" s="107"/>
      <c r="F16" s="84"/>
      <c r="G16" s="84"/>
    </row>
    <row r="17" spans="1:7" ht="12.75">
      <c r="A17" s="80" t="s">
        <v>125</v>
      </c>
      <c r="B17" s="217">
        <v>0.3</v>
      </c>
      <c r="C17" s="218">
        <f>+'[1]22.17'!D21/'[1]22.17'!D$5*100</f>
        <v>0.3014957038523335</v>
      </c>
      <c r="D17" s="218">
        <v>0.3</v>
      </c>
      <c r="E17" s="218">
        <v>0.06429881856175329</v>
      </c>
      <c r="F17" s="218">
        <f>+'[1]22.17'!G21/'[1]22.17'!G$5*100</f>
        <v>0.28008339094128043</v>
      </c>
      <c r="G17" s="218">
        <v>0.3</v>
      </c>
    </row>
    <row r="19" ht="12.75">
      <c r="D19" t="s">
        <v>246</v>
      </c>
    </row>
  </sheetData>
  <sheetProtection/>
  <mergeCells count="5">
    <mergeCell ref="A1:G1"/>
    <mergeCell ref="A2:G2"/>
    <mergeCell ref="A3:A4"/>
    <mergeCell ref="B3:D3"/>
    <mergeCell ref="E3:G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4"/>
  <sheetViews>
    <sheetView zoomScalePageLayoutView="0" workbookViewId="0" topLeftCell="A1">
      <pane ySplit="2" topLeftCell="A3" activePane="bottomLeft" state="frozen"/>
      <selection pane="topLeft" activeCell="F11" sqref="F11"/>
      <selection pane="bottomLeft" activeCell="A1" sqref="A1:L1"/>
    </sheetView>
  </sheetViews>
  <sheetFormatPr defaultColWidth="9.00390625" defaultRowHeight="12.75"/>
  <cols>
    <col min="1" max="1" width="22.875" style="0" customWidth="1"/>
    <col min="2" max="2" width="4.625" style="0" customWidth="1"/>
    <col min="3" max="4" width="4.625" style="122" customWidth="1"/>
    <col min="5" max="6" width="5.375" style="122" customWidth="1"/>
    <col min="7" max="14" width="5.375" style="0" customWidth="1"/>
  </cols>
  <sheetData>
    <row r="1" spans="1:12" ht="36.75" customHeight="1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>
      <c r="A2" s="125"/>
      <c r="B2" s="123">
        <v>2010</v>
      </c>
      <c r="C2" s="123">
        <v>2011</v>
      </c>
      <c r="D2" s="123">
        <v>2012</v>
      </c>
      <c r="E2" s="123">
        <v>2013</v>
      </c>
      <c r="F2" s="123">
        <v>2014</v>
      </c>
      <c r="G2" s="124">
        <v>2015</v>
      </c>
      <c r="H2" s="124">
        <v>2016</v>
      </c>
      <c r="I2" s="124">
        <v>2017</v>
      </c>
      <c r="J2" s="124">
        <v>2018</v>
      </c>
      <c r="K2" s="124">
        <v>2019</v>
      </c>
      <c r="L2" s="160">
        <v>2020</v>
      </c>
    </row>
    <row r="3" spans="1:15" ht="12.75" customHeight="1">
      <c r="A3" s="299" t="s">
        <v>132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111"/>
      <c r="N3" s="111"/>
      <c r="O3" s="111"/>
    </row>
    <row r="4" spans="1:15" ht="12.75">
      <c r="A4" s="81" t="s">
        <v>133</v>
      </c>
      <c r="B4" s="70">
        <v>535.4</v>
      </c>
      <c r="C4" s="70">
        <v>837.1</v>
      </c>
      <c r="D4" s="70">
        <v>816.1</v>
      </c>
      <c r="E4" s="70">
        <v>1136.8</v>
      </c>
      <c r="F4" s="70">
        <v>1071.1000000000001</v>
      </c>
      <c r="G4" s="70">
        <v>1089.152617</v>
      </c>
      <c r="H4" s="70">
        <v>1231.5293250000002</v>
      </c>
      <c r="I4" s="76">
        <v>1426.6</v>
      </c>
      <c r="J4" s="118">
        <v>1583.4</v>
      </c>
      <c r="K4" s="139">
        <v>1812.6</v>
      </c>
      <c r="L4" s="139">
        <v>1400.3</v>
      </c>
      <c r="M4" s="111"/>
      <c r="N4" s="111"/>
      <c r="O4" s="111"/>
    </row>
    <row r="5" spans="1:15" ht="33.75">
      <c r="A5" s="64" t="s">
        <v>248</v>
      </c>
      <c r="B5" s="173">
        <v>449.1</v>
      </c>
      <c r="C5" s="173">
        <v>661.5</v>
      </c>
      <c r="D5" s="173">
        <v>712.3</v>
      </c>
      <c r="E5" s="173">
        <v>961.5</v>
      </c>
      <c r="F5" s="173">
        <v>997.7</v>
      </c>
      <c r="G5" s="173">
        <v>981.79454</v>
      </c>
      <c r="H5" s="173">
        <v>1085.197629</v>
      </c>
      <c r="I5" s="186">
        <v>1335.6</v>
      </c>
      <c r="J5" s="199">
        <v>1516.7</v>
      </c>
      <c r="K5" s="174">
        <v>1611</v>
      </c>
      <c r="L5" s="174">
        <v>1303.3</v>
      </c>
      <c r="M5" s="111"/>
      <c r="N5" s="111"/>
      <c r="O5" s="111"/>
    </row>
    <row r="6" spans="1:15" ht="56.25">
      <c r="A6" s="64" t="s">
        <v>247</v>
      </c>
      <c r="B6" s="173">
        <v>39.5</v>
      </c>
      <c r="C6" s="173">
        <v>57.7</v>
      </c>
      <c r="D6" s="173">
        <v>20.6</v>
      </c>
      <c r="E6" s="173">
        <v>74.4</v>
      </c>
      <c r="F6" s="173">
        <v>32.4</v>
      </c>
      <c r="G6" s="173">
        <v>28.088923</v>
      </c>
      <c r="H6" s="173">
        <v>55.426692</v>
      </c>
      <c r="I6" s="198">
        <v>36.2</v>
      </c>
      <c r="J6" s="173">
        <v>26.6</v>
      </c>
      <c r="K6" s="174">
        <v>18.3</v>
      </c>
      <c r="L6" s="161">
        <v>13.8</v>
      </c>
      <c r="M6" s="111"/>
      <c r="N6" s="111"/>
      <c r="O6" s="111"/>
    </row>
    <row r="7" spans="1:15" ht="33.75">
      <c r="A7" s="64" t="s">
        <v>249</v>
      </c>
      <c r="B7" s="173">
        <v>46.3</v>
      </c>
      <c r="C7" s="173">
        <v>94.3</v>
      </c>
      <c r="D7" s="173">
        <v>64.9</v>
      </c>
      <c r="E7" s="173">
        <v>99.7</v>
      </c>
      <c r="F7" s="173">
        <v>27.3</v>
      </c>
      <c r="G7" s="173">
        <v>60.479756</v>
      </c>
      <c r="H7" s="173">
        <v>88.530183</v>
      </c>
      <c r="I7" s="82">
        <v>54.8</v>
      </c>
      <c r="J7" s="199">
        <v>23.9</v>
      </c>
      <c r="K7" s="174">
        <v>144.7</v>
      </c>
      <c r="L7" s="161">
        <v>78.8</v>
      </c>
      <c r="M7" s="111"/>
      <c r="N7" s="111"/>
      <c r="O7" s="111"/>
    </row>
    <row r="8" spans="1:15" ht="45">
      <c r="A8" s="64" t="s">
        <v>250</v>
      </c>
      <c r="B8" s="173">
        <v>0.5</v>
      </c>
      <c r="C8" s="173">
        <v>23.6</v>
      </c>
      <c r="D8" s="173">
        <v>18.300000000000068</v>
      </c>
      <c r="E8" s="173">
        <v>1.2</v>
      </c>
      <c r="F8" s="173">
        <v>13.7</v>
      </c>
      <c r="G8" s="173">
        <v>18.789398</v>
      </c>
      <c r="H8" s="173">
        <v>2.374821</v>
      </c>
      <c r="I8" s="173">
        <v>0</v>
      </c>
      <c r="J8" s="199">
        <v>16.2</v>
      </c>
      <c r="K8" s="174">
        <v>38.6</v>
      </c>
      <c r="L8" s="161">
        <v>4.4</v>
      </c>
      <c r="M8" s="111"/>
      <c r="N8" s="111"/>
      <c r="O8" s="111"/>
    </row>
    <row r="9" spans="1:15" ht="12.75">
      <c r="A9" s="300" t="s">
        <v>134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111"/>
      <c r="N9" s="111"/>
      <c r="O9" s="111"/>
    </row>
    <row r="10" spans="1:15" ht="12.75">
      <c r="A10" s="81" t="s">
        <v>104</v>
      </c>
      <c r="B10" s="83">
        <v>100</v>
      </c>
      <c r="C10" s="83">
        <v>100</v>
      </c>
      <c r="D10" s="83">
        <v>100</v>
      </c>
      <c r="E10" s="83">
        <v>100</v>
      </c>
      <c r="F10" s="83">
        <v>100</v>
      </c>
      <c r="G10" s="83">
        <v>100</v>
      </c>
      <c r="H10" s="83">
        <v>100</v>
      </c>
      <c r="I10" s="83">
        <v>100</v>
      </c>
      <c r="J10" s="83">
        <v>100</v>
      </c>
      <c r="K10" s="144">
        <v>100</v>
      </c>
      <c r="L10" s="144">
        <v>100</v>
      </c>
      <c r="M10" s="111"/>
      <c r="N10" s="111"/>
      <c r="O10" s="111"/>
    </row>
    <row r="11" spans="1:15" ht="33.75">
      <c r="A11" s="64" t="s">
        <v>248</v>
      </c>
      <c r="B11" s="82">
        <v>83.9</v>
      </c>
      <c r="C11" s="82">
        <v>79.02281686775773</v>
      </c>
      <c r="D11" s="82">
        <v>87.28097046930522</v>
      </c>
      <c r="E11" s="82">
        <v>84.6</v>
      </c>
      <c r="F11" s="82">
        <v>93.2</v>
      </c>
      <c r="G11" s="82">
        <v>90.1429721304154</v>
      </c>
      <c r="H11" s="82">
        <v>88.11788781399906</v>
      </c>
      <c r="I11" s="82">
        <v>93.6</v>
      </c>
      <c r="J11" s="25">
        <v>95.8</v>
      </c>
      <c r="K11" s="161">
        <v>88.9</v>
      </c>
      <c r="L11" s="236">
        <v>93.07</v>
      </c>
      <c r="M11" s="111"/>
      <c r="N11" s="111"/>
      <c r="O11" s="111"/>
    </row>
    <row r="12" spans="1:15" ht="56.25">
      <c r="A12" s="64" t="s">
        <v>247</v>
      </c>
      <c r="B12" s="82">
        <v>7.4</v>
      </c>
      <c r="C12" s="82">
        <v>6.892844343567077</v>
      </c>
      <c r="D12" s="82">
        <v>2.5242004656292125</v>
      </c>
      <c r="E12" s="82">
        <v>6.5</v>
      </c>
      <c r="F12" s="82">
        <v>3</v>
      </c>
      <c r="G12" s="82">
        <v>2.578970344612412</v>
      </c>
      <c r="H12" s="82">
        <v>4.500639235691768</v>
      </c>
      <c r="I12" s="82">
        <v>2.5</v>
      </c>
      <c r="J12" s="25">
        <v>1.7</v>
      </c>
      <c r="K12" s="187">
        <v>1</v>
      </c>
      <c r="L12" s="236">
        <v>0.99</v>
      </c>
      <c r="M12" s="111"/>
      <c r="N12" s="111"/>
      <c r="O12" s="111"/>
    </row>
    <row r="13" spans="1:15" ht="33.75">
      <c r="A13" s="64" t="s">
        <v>249</v>
      </c>
      <c r="B13" s="82">
        <v>8.6</v>
      </c>
      <c r="C13" s="82">
        <v>11.265081830127821</v>
      </c>
      <c r="D13" s="82">
        <v>7.952456806763878</v>
      </c>
      <c r="E13" s="82">
        <v>8.8</v>
      </c>
      <c r="F13" s="82">
        <v>2.5</v>
      </c>
      <c r="G13" s="82">
        <v>5.552918393253973</v>
      </c>
      <c r="H13" s="82">
        <v>7.188637834507106</v>
      </c>
      <c r="I13" s="82">
        <v>3.8</v>
      </c>
      <c r="J13" s="25">
        <v>1.5</v>
      </c>
      <c r="K13" s="187">
        <v>8</v>
      </c>
      <c r="L13" s="236">
        <v>5.63</v>
      </c>
      <c r="M13" s="111"/>
      <c r="N13" s="111"/>
      <c r="O13" s="111"/>
    </row>
    <row r="14" spans="1:15" ht="45">
      <c r="A14" s="126" t="s">
        <v>250</v>
      </c>
      <c r="B14" s="176">
        <f>B8/B4*100</f>
        <v>0.09338812103100486</v>
      </c>
      <c r="C14" s="176">
        <v>2.819256958547366</v>
      </c>
      <c r="D14" s="176">
        <v>2.242372258301687</v>
      </c>
      <c r="E14" s="176">
        <v>0.1</v>
      </c>
      <c r="F14" s="176">
        <v>1.3</v>
      </c>
      <c r="G14" s="176">
        <v>1.7251391317182136</v>
      </c>
      <c r="H14" s="176">
        <v>0.19283511580205362</v>
      </c>
      <c r="I14" s="176">
        <v>0</v>
      </c>
      <c r="J14" s="200">
        <v>1</v>
      </c>
      <c r="K14" s="164">
        <v>2.1</v>
      </c>
      <c r="L14" s="200">
        <v>0.31</v>
      </c>
      <c r="M14" s="111"/>
      <c r="N14" s="111"/>
      <c r="O14" s="111"/>
    </row>
  </sheetData>
  <sheetProtection/>
  <mergeCells count="3">
    <mergeCell ref="A1:L1"/>
    <mergeCell ref="A3:L3"/>
    <mergeCell ref="A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125" style="0" customWidth="1"/>
    <col min="2" max="4" width="4.75390625" style="0" customWidth="1"/>
    <col min="5" max="12" width="5.375" style="0" customWidth="1"/>
  </cols>
  <sheetData>
    <row r="1" spans="1:12" ht="37.5" customHeight="1">
      <c r="A1" s="278" t="s">
        <v>263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>
      <c r="A2" s="91"/>
      <c r="B2" s="89">
        <v>2010</v>
      </c>
      <c r="C2" s="123">
        <v>2011</v>
      </c>
      <c r="D2" s="123">
        <v>2012</v>
      </c>
      <c r="E2" s="123">
        <v>2013</v>
      </c>
      <c r="F2" s="123">
        <v>2014</v>
      </c>
      <c r="G2" s="90">
        <v>2015</v>
      </c>
      <c r="H2" s="90">
        <v>2016</v>
      </c>
      <c r="I2" s="90">
        <v>2017</v>
      </c>
      <c r="J2" s="90">
        <v>2018</v>
      </c>
      <c r="K2" s="110">
        <v>2019</v>
      </c>
      <c r="L2" s="160">
        <v>2020</v>
      </c>
    </row>
    <row r="3" spans="1:14" ht="12.75" customHeight="1">
      <c r="A3" s="299" t="s">
        <v>138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111"/>
      <c r="N3" s="111"/>
    </row>
    <row r="4" spans="1:14" ht="12.75">
      <c r="A4" s="92" t="s">
        <v>139</v>
      </c>
      <c r="B4" s="70">
        <v>535.4</v>
      </c>
      <c r="C4" s="70">
        <v>837.1</v>
      </c>
      <c r="D4" s="70">
        <v>816.1</v>
      </c>
      <c r="E4" s="70">
        <v>1136.8</v>
      </c>
      <c r="F4" s="70">
        <v>1071.1</v>
      </c>
      <c r="G4" s="70">
        <v>1089.152617</v>
      </c>
      <c r="H4" s="70">
        <v>1231.5</v>
      </c>
      <c r="I4" s="93">
        <v>1426.6</v>
      </c>
      <c r="J4" s="145">
        <v>1583.4</v>
      </c>
      <c r="K4" s="139">
        <v>1812.6</v>
      </c>
      <c r="L4" s="139">
        <v>1400.3</v>
      </c>
      <c r="M4" s="111"/>
      <c r="N4" s="111"/>
    </row>
    <row r="5" spans="1:14" ht="12.75">
      <c r="A5" s="94" t="s">
        <v>140</v>
      </c>
      <c r="B5" s="72"/>
      <c r="C5" s="72"/>
      <c r="D5" s="72"/>
      <c r="E5" s="72"/>
      <c r="F5" s="72"/>
      <c r="G5" s="102"/>
      <c r="H5" s="102"/>
      <c r="I5" s="77"/>
      <c r="J5" s="77"/>
      <c r="K5" s="137"/>
      <c r="L5" s="111"/>
      <c r="M5" s="111"/>
      <c r="N5" s="111"/>
    </row>
    <row r="6" spans="1:14" ht="12.75">
      <c r="A6" s="95" t="s">
        <v>141</v>
      </c>
      <c r="B6" s="72">
        <v>468.9</v>
      </c>
      <c r="C6" s="72">
        <v>700.2</v>
      </c>
      <c r="D6" s="72">
        <v>515.1</v>
      </c>
      <c r="E6" s="72">
        <v>638.5</v>
      </c>
      <c r="F6" s="72">
        <v>639.7</v>
      </c>
      <c r="G6" s="102">
        <v>659.573324</v>
      </c>
      <c r="H6" s="102">
        <v>569.983357</v>
      </c>
      <c r="I6" s="77">
        <v>631</v>
      </c>
      <c r="J6" s="77">
        <v>773.4</v>
      </c>
      <c r="K6" s="137">
        <v>859.1</v>
      </c>
      <c r="L6" s="111">
        <v>676.5</v>
      </c>
      <c r="M6" s="111"/>
      <c r="N6" s="111"/>
    </row>
    <row r="7" spans="1:14" ht="30.75" customHeight="1">
      <c r="A7" s="96" t="s">
        <v>251</v>
      </c>
      <c r="B7" s="173">
        <v>65.1</v>
      </c>
      <c r="C7" s="173">
        <v>96.8</v>
      </c>
      <c r="D7" s="173">
        <v>217.4</v>
      </c>
      <c r="E7" s="173">
        <v>462</v>
      </c>
      <c r="F7" s="173">
        <v>409.2</v>
      </c>
      <c r="G7" s="173">
        <v>401.474031</v>
      </c>
      <c r="H7" s="173">
        <v>575.515949</v>
      </c>
      <c r="I7" s="199">
        <v>766.2</v>
      </c>
      <c r="J7" s="199">
        <v>728.4</v>
      </c>
      <c r="K7" s="174">
        <v>920.3</v>
      </c>
      <c r="L7" s="161">
        <v>710.3</v>
      </c>
      <c r="M7" s="111"/>
      <c r="N7" s="111"/>
    </row>
    <row r="8" spans="1:14" ht="30" customHeight="1">
      <c r="A8" s="96" t="s">
        <v>252</v>
      </c>
      <c r="B8" s="173">
        <v>1.4</v>
      </c>
      <c r="C8" s="173">
        <v>40.2</v>
      </c>
      <c r="D8" s="173">
        <v>83.6</v>
      </c>
      <c r="E8" s="173">
        <v>36.3</v>
      </c>
      <c r="F8" s="173">
        <v>22.2</v>
      </c>
      <c r="G8" s="173">
        <v>28.105262</v>
      </c>
      <c r="H8" s="173">
        <v>86.030019</v>
      </c>
      <c r="I8" s="173">
        <v>29.5</v>
      </c>
      <c r="J8" s="199">
        <v>81.6</v>
      </c>
      <c r="K8" s="174">
        <v>33.2</v>
      </c>
      <c r="L8" s="161">
        <v>13.5</v>
      </c>
      <c r="M8" s="111"/>
      <c r="N8" s="111"/>
    </row>
    <row r="9" spans="1:14" ht="12.75">
      <c r="A9" s="301" t="s">
        <v>142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11"/>
      <c r="N9" s="111"/>
    </row>
    <row r="10" spans="1:14" ht="12.75">
      <c r="A10" s="92" t="s">
        <v>139</v>
      </c>
      <c r="B10" s="97">
        <v>100</v>
      </c>
      <c r="C10" s="83">
        <v>100</v>
      </c>
      <c r="D10" s="83">
        <v>100</v>
      </c>
      <c r="E10" s="83">
        <v>100</v>
      </c>
      <c r="F10" s="83">
        <v>100</v>
      </c>
      <c r="G10" s="83">
        <v>100</v>
      </c>
      <c r="H10" s="83">
        <v>100</v>
      </c>
      <c r="I10" s="83">
        <v>100</v>
      </c>
      <c r="J10" s="83">
        <v>100</v>
      </c>
      <c r="K10" s="144">
        <v>100</v>
      </c>
      <c r="L10" s="237">
        <v>100</v>
      </c>
      <c r="M10" s="111"/>
      <c r="N10" s="111"/>
    </row>
    <row r="11" spans="1:14" ht="12.75">
      <c r="A11" s="94" t="s">
        <v>140</v>
      </c>
      <c r="B11" s="98"/>
      <c r="C11" s="71"/>
      <c r="D11" s="71"/>
      <c r="E11" s="71"/>
      <c r="F11" s="71"/>
      <c r="G11" s="71"/>
      <c r="H11" s="71"/>
      <c r="I11" s="84"/>
      <c r="J11" s="84"/>
      <c r="K11" s="111"/>
      <c r="L11" s="238"/>
      <c r="M11" s="111"/>
      <c r="N11" s="111"/>
    </row>
    <row r="12" spans="1:14" ht="12.75">
      <c r="A12" s="95" t="s">
        <v>141</v>
      </c>
      <c r="B12" s="98">
        <v>87.6</v>
      </c>
      <c r="C12" s="71">
        <v>83.64592043961295</v>
      </c>
      <c r="D12" s="71">
        <f>E6/E4*100</f>
        <v>56.166432090077414</v>
      </c>
      <c r="E12" s="71">
        <v>56.166432090077414</v>
      </c>
      <c r="F12" s="71">
        <v>59.723606329296665</v>
      </c>
      <c r="G12" s="71">
        <v>60.558393167777695</v>
      </c>
      <c r="H12" s="71">
        <v>46.283666829070235</v>
      </c>
      <c r="I12" s="84">
        <v>44.2</v>
      </c>
      <c r="J12" s="84">
        <v>48.8</v>
      </c>
      <c r="K12" s="111">
        <v>47.4</v>
      </c>
      <c r="L12" s="239">
        <v>48.31</v>
      </c>
      <c r="M12" s="111"/>
      <c r="N12" s="111"/>
    </row>
    <row r="13" spans="1:14" ht="31.5" customHeight="1">
      <c r="A13" s="96" t="s">
        <v>251</v>
      </c>
      <c r="B13" s="188">
        <v>12.2</v>
      </c>
      <c r="C13" s="82">
        <v>11.563731931668856</v>
      </c>
      <c r="D13" s="82">
        <f>E7/E4*100</f>
        <v>40.64039408866995</v>
      </c>
      <c r="E13" s="82">
        <v>40.64039408866995</v>
      </c>
      <c r="F13" s="82">
        <v>38.200595444207785</v>
      </c>
      <c r="G13" s="82">
        <v>36.8611363305387</v>
      </c>
      <c r="H13" s="82">
        <v>46.732923183110024</v>
      </c>
      <c r="I13" s="25">
        <v>53.7</v>
      </c>
      <c r="J13" s="156">
        <v>46</v>
      </c>
      <c r="K13" s="161">
        <v>50.8</v>
      </c>
      <c r="L13" s="236">
        <v>50.73</v>
      </c>
      <c r="M13" s="111"/>
      <c r="N13" s="111"/>
    </row>
    <row r="14" spans="1:14" ht="32.25" customHeight="1">
      <c r="A14" s="201" t="s">
        <v>252</v>
      </c>
      <c r="B14" s="189">
        <v>0.2</v>
      </c>
      <c r="C14" s="176">
        <v>4.802293632779835</v>
      </c>
      <c r="D14" s="176">
        <f>E8/E4*100</f>
        <v>3.1931738212526386</v>
      </c>
      <c r="E14" s="176">
        <v>3.219563687543983</v>
      </c>
      <c r="F14" s="176">
        <v>2.075798226495532</v>
      </c>
      <c r="G14" s="176">
        <v>2.580470501683604</v>
      </c>
      <c r="H14" s="176">
        <v>6.985791230207064</v>
      </c>
      <c r="I14" s="202">
        <v>2.1</v>
      </c>
      <c r="J14" s="202">
        <v>5.2</v>
      </c>
      <c r="K14" s="164">
        <v>1.8</v>
      </c>
      <c r="L14" s="200">
        <v>0.96</v>
      </c>
      <c r="M14" s="111"/>
      <c r="N14" s="111"/>
    </row>
  </sheetData>
  <sheetProtection/>
  <mergeCells count="3">
    <mergeCell ref="A3:L3"/>
    <mergeCell ref="A9:L9"/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38"/>
  <sheetViews>
    <sheetView zoomScaleSheetLayoutView="100" zoomScalePageLayoutView="0" workbookViewId="0" topLeftCell="A1">
      <pane ySplit="3" topLeftCell="A4" activePane="bottomLeft" state="frozen"/>
      <selection pane="topLeft" activeCell="A1" sqref="A1:L1"/>
      <selection pane="bottomLeft" activeCell="A2" sqref="A2:A3"/>
    </sheetView>
  </sheetViews>
  <sheetFormatPr defaultColWidth="9.125" defaultRowHeight="12.75"/>
  <cols>
    <col min="1" max="1" width="46.00390625" style="3" customWidth="1"/>
    <col min="2" max="5" width="8.25390625" style="3" customWidth="1"/>
    <col min="6" max="6" width="12.125" style="3" customWidth="1"/>
    <col min="7" max="7" width="5.25390625" style="3" customWidth="1"/>
    <col min="8" max="16384" width="9.125" style="3" customWidth="1"/>
  </cols>
  <sheetData>
    <row r="1" spans="1:6" ht="37.5" customHeight="1">
      <c r="A1" s="267" t="s">
        <v>175</v>
      </c>
      <c r="B1" s="268"/>
      <c r="C1" s="268"/>
      <c r="D1" s="268"/>
      <c r="E1" s="268"/>
      <c r="F1" s="268"/>
    </row>
    <row r="2" spans="1:6" ht="35.25" customHeight="1">
      <c r="A2" s="269"/>
      <c r="B2" s="271" t="s">
        <v>22</v>
      </c>
      <c r="C2" s="271"/>
      <c r="D2" s="271" t="s">
        <v>23</v>
      </c>
      <c r="E2" s="271"/>
      <c r="F2" s="269" t="s">
        <v>137</v>
      </c>
    </row>
    <row r="3" spans="1:9" ht="70.5" customHeight="1">
      <c r="A3" s="270"/>
      <c r="B3" s="21" t="s">
        <v>24</v>
      </c>
      <c r="C3" s="21" t="s">
        <v>25</v>
      </c>
      <c r="D3" s="21" t="s">
        <v>24</v>
      </c>
      <c r="E3" s="21" t="s">
        <v>25</v>
      </c>
      <c r="F3" s="270"/>
      <c r="H3" s="15"/>
      <c r="I3" s="15"/>
    </row>
    <row r="4" spans="1:9" ht="12.75">
      <c r="A4" s="48" t="s">
        <v>135</v>
      </c>
      <c r="B4" s="49">
        <f>+B5+B17+B18+B24</f>
        <v>37281.200000000004</v>
      </c>
      <c r="C4" s="49">
        <f>+C5+C17+C18+C24</f>
        <v>100</v>
      </c>
      <c r="D4" s="49">
        <f>+D5+D17+D18+D24</f>
        <v>38500.49999999999</v>
      </c>
      <c r="E4" s="49">
        <f>+E5+E17+E18+E24</f>
        <v>100.00000000000003</v>
      </c>
      <c r="F4" s="257">
        <f>+D4/B4*100</f>
        <v>103.2705492312479</v>
      </c>
      <c r="H4" s="15"/>
      <c r="I4" s="15"/>
    </row>
    <row r="5" spans="1:9" s="5" customFormat="1" ht="12.75">
      <c r="A5" s="23" t="s">
        <v>169</v>
      </c>
      <c r="B5" s="10">
        <f>+B6+B7+B8+B16</f>
        <v>34226.700000000004</v>
      </c>
      <c r="C5" s="10">
        <f>+C6+C7+C8+C16</f>
        <v>91.80686244005021</v>
      </c>
      <c r="D5" s="10">
        <f>+D6+D7+D8+D16</f>
        <v>35772.1</v>
      </c>
      <c r="E5" s="10">
        <f>+E6+E7+E8+E16</f>
        <v>92.91333878780797</v>
      </c>
      <c r="F5" s="6">
        <f>+D5/B5*100</f>
        <v>104.51518843475998</v>
      </c>
      <c r="H5" s="15"/>
      <c r="I5" s="15"/>
    </row>
    <row r="6" spans="1:9" s="5" customFormat="1" ht="12.75">
      <c r="A6" s="24" t="s">
        <v>167</v>
      </c>
      <c r="B6" s="26">
        <v>6013.2</v>
      </c>
      <c r="C6" s="26">
        <f>+B6/$B$4*100</f>
        <v>16.129309142409575</v>
      </c>
      <c r="D6" s="26">
        <v>6469.1</v>
      </c>
      <c r="E6" s="26">
        <f>+D6/$D$4*100</f>
        <v>16.802638926767187</v>
      </c>
      <c r="F6" s="233">
        <f>+D6/B6*100</f>
        <v>107.5816536952039</v>
      </c>
      <c r="H6" s="15"/>
      <c r="I6" s="15"/>
    </row>
    <row r="7" spans="1:9" s="5" customFormat="1" ht="33.75">
      <c r="A7" s="64" t="s">
        <v>176</v>
      </c>
      <c r="B7" s="26">
        <v>44</v>
      </c>
      <c r="C7" s="26">
        <f aca="true" t="shared" si="0" ref="C7:C24">+B7/$B$4*100</f>
        <v>0.11802195208308744</v>
      </c>
      <c r="D7" s="26">
        <v>45.6</v>
      </c>
      <c r="E7" s="26">
        <f aca="true" t="shared" si="1" ref="E7:E24">+D7/$D$4*100</f>
        <v>0.11844002025947718</v>
      </c>
      <c r="F7" s="233">
        <f aca="true" t="shared" si="2" ref="F7:F35">+D7/B7*100</f>
        <v>103.63636363636364</v>
      </c>
      <c r="H7" s="15"/>
      <c r="I7" s="15"/>
    </row>
    <row r="8" spans="1:9" s="5" customFormat="1" ht="33.75" customHeight="1">
      <c r="A8" s="27" t="s">
        <v>26</v>
      </c>
      <c r="B8" s="15">
        <v>26493.500000000004</v>
      </c>
      <c r="C8" s="26">
        <f t="shared" si="0"/>
        <v>71.06396789802903</v>
      </c>
      <c r="D8" s="15">
        <v>27518.5</v>
      </c>
      <c r="E8" s="26">
        <f t="shared" si="1"/>
        <v>71.4756951208426</v>
      </c>
      <c r="F8" s="233">
        <f t="shared" si="2"/>
        <v>103.8688734972729</v>
      </c>
      <c r="H8" s="15"/>
      <c r="I8" s="15"/>
    </row>
    <row r="9" spans="1:9" s="5" customFormat="1" ht="13.5" customHeight="1">
      <c r="A9" s="28" t="s">
        <v>27</v>
      </c>
      <c r="B9" s="15"/>
      <c r="C9" s="15"/>
      <c r="D9" s="15"/>
      <c r="E9" s="15"/>
      <c r="F9" s="8"/>
      <c r="H9" s="15"/>
      <c r="I9" s="15"/>
    </row>
    <row r="10" spans="1:9" s="5" customFormat="1" ht="33.75">
      <c r="A10" s="29" t="s">
        <v>28</v>
      </c>
      <c r="B10" s="26">
        <v>18847</v>
      </c>
      <c r="C10" s="26">
        <f t="shared" si="0"/>
        <v>50.553630247953386</v>
      </c>
      <c r="D10" s="26">
        <v>19686.3</v>
      </c>
      <c r="E10" s="26">
        <f t="shared" si="1"/>
        <v>51.13258269373125</v>
      </c>
      <c r="F10" s="233">
        <f t="shared" si="2"/>
        <v>104.45322863055128</v>
      </c>
      <c r="H10" s="15"/>
      <c r="I10" s="15"/>
    </row>
    <row r="11" spans="1:9" s="5" customFormat="1" ht="12.75">
      <c r="A11" s="30" t="s">
        <v>29</v>
      </c>
      <c r="B11" s="26">
        <v>6297.7</v>
      </c>
      <c r="C11" s="26">
        <f t="shared" si="0"/>
        <v>16.89242835531045</v>
      </c>
      <c r="D11" s="26">
        <v>6465.700000000001</v>
      </c>
      <c r="E11" s="26">
        <f t="shared" si="1"/>
        <v>16.793807872625035</v>
      </c>
      <c r="F11" s="233">
        <f t="shared" si="2"/>
        <v>102.66764056719123</v>
      </c>
      <c r="H11" s="15"/>
      <c r="I11" s="15"/>
    </row>
    <row r="12" spans="1:9" s="5" customFormat="1" ht="33.75">
      <c r="A12" s="29" t="s">
        <v>1</v>
      </c>
      <c r="B12" s="26">
        <v>7.7</v>
      </c>
      <c r="C12" s="26">
        <f t="shared" si="0"/>
        <v>0.020653841614540303</v>
      </c>
      <c r="D12" s="26">
        <v>6</v>
      </c>
      <c r="E12" s="26">
        <f t="shared" si="1"/>
        <v>0.01558421319203647</v>
      </c>
      <c r="F12" s="233">
        <f t="shared" si="2"/>
        <v>77.92207792207793</v>
      </c>
      <c r="H12" s="15"/>
      <c r="I12" s="15"/>
    </row>
    <row r="13" spans="1:9" s="5" customFormat="1" ht="22.5" customHeight="1">
      <c r="A13" s="30" t="s">
        <v>30</v>
      </c>
      <c r="B13" s="26">
        <v>412.9</v>
      </c>
      <c r="C13" s="26">
        <f t="shared" si="0"/>
        <v>1.1075287276160637</v>
      </c>
      <c r="D13" s="26">
        <v>426.7</v>
      </c>
      <c r="E13" s="26">
        <f t="shared" si="1"/>
        <v>1.108297294840327</v>
      </c>
      <c r="F13" s="233">
        <f t="shared" si="2"/>
        <v>103.34221361104383</v>
      </c>
      <c r="H13" s="15"/>
      <c r="I13" s="15"/>
    </row>
    <row r="14" spans="1:9" s="5" customFormat="1" ht="40.5" customHeight="1">
      <c r="A14" s="31" t="s">
        <v>31</v>
      </c>
      <c r="B14" s="26"/>
      <c r="C14" s="26"/>
      <c r="D14" s="26"/>
      <c r="E14" s="26"/>
      <c r="F14" s="233"/>
      <c r="H14" s="15"/>
      <c r="I14" s="15"/>
    </row>
    <row r="15" spans="1:9" s="5" customFormat="1" ht="33.75">
      <c r="A15" s="29" t="s">
        <v>2</v>
      </c>
      <c r="B15" s="26">
        <v>928.2</v>
      </c>
      <c r="C15" s="26">
        <f t="shared" si="0"/>
        <v>2.4897267255345854</v>
      </c>
      <c r="D15" s="26">
        <v>933.8</v>
      </c>
      <c r="E15" s="26">
        <f t="shared" si="1"/>
        <v>2.425423046453943</v>
      </c>
      <c r="F15" s="233">
        <f t="shared" si="2"/>
        <v>100.60331825037707</v>
      </c>
      <c r="H15" s="15"/>
      <c r="I15" s="15"/>
    </row>
    <row r="16" spans="1:9" s="5" customFormat="1" ht="32.25" customHeight="1">
      <c r="A16" s="32" t="s">
        <v>18</v>
      </c>
      <c r="B16" s="26">
        <v>1676</v>
      </c>
      <c r="C16" s="26">
        <f t="shared" si="0"/>
        <v>4.495563447528513</v>
      </c>
      <c r="D16" s="26">
        <v>1738.9</v>
      </c>
      <c r="E16" s="26">
        <f t="shared" si="1"/>
        <v>4.516564719938703</v>
      </c>
      <c r="F16" s="233">
        <f t="shared" si="2"/>
        <v>103.75298329355608</v>
      </c>
      <c r="H16" s="15"/>
      <c r="I16" s="15"/>
    </row>
    <row r="17" spans="1:9" s="5" customFormat="1" ht="12.75">
      <c r="A17" s="23" t="s">
        <v>166</v>
      </c>
      <c r="B17" s="33">
        <v>952.1</v>
      </c>
      <c r="C17" s="33">
        <f t="shared" si="0"/>
        <v>2.5538341040524446</v>
      </c>
      <c r="D17" s="33">
        <v>624.1999999999999</v>
      </c>
      <c r="E17" s="33">
        <f t="shared" si="1"/>
        <v>1.6212776457448606</v>
      </c>
      <c r="F17" s="258">
        <f t="shared" si="2"/>
        <v>65.5603403003886</v>
      </c>
      <c r="H17" s="15"/>
      <c r="I17" s="15"/>
    </row>
    <row r="18" spans="1:9" s="130" customFormat="1" ht="13.5" customHeight="1">
      <c r="A18" s="129" t="s">
        <v>165</v>
      </c>
      <c r="B18" s="16">
        <f>+B19+B20+B21+B22+B23</f>
        <v>2084.6</v>
      </c>
      <c r="C18" s="16">
        <f>+C19+C20+C21+C22+C23</f>
        <v>5.591558211645547</v>
      </c>
      <c r="D18" s="16">
        <f>+D19+D20+D21+D22+D23</f>
        <v>2087.6</v>
      </c>
      <c r="E18" s="16">
        <f>+E19+E20+E21+E22+E23</f>
        <v>5.4222672432825565</v>
      </c>
      <c r="F18" s="9">
        <f t="shared" si="2"/>
        <v>100.14391250119927</v>
      </c>
      <c r="H18" s="15"/>
      <c r="I18" s="15"/>
    </row>
    <row r="19" spans="1:9" s="5" customFormat="1" ht="33.75">
      <c r="A19" s="34" t="s">
        <v>32</v>
      </c>
      <c r="B19" s="26">
        <v>553.5</v>
      </c>
      <c r="C19" s="26">
        <f t="shared" si="0"/>
        <v>1.484662510863384</v>
      </c>
      <c r="D19" s="26">
        <v>563.1999999999999</v>
      </c>
      <c r="E19" s="26">
        <f t="shared" si="1"/>
        <v>1.4628381449591565</v>
      </c>
      <c r="F19" s="233">
        <f t="shared" si="2"/>
        <v>101.75248419150857</v>
      </c>
      <c r="H19" s="15"/>
      <c r="I19" s="15"/>
    </row>
    <row r="20" spans="1:9" s="5" customFormat="1" ht="33.75">
      <c r="A20" s="34" t="s">
        <v>4</v>
      </c>
      <c r="B20" s="26">
        <v>1028</v>
      </c>
      <c r="C20" s="26">
        <f t="shared" si="0"/>
        <v>2.7574219713957704</v>
      </c>
      <c r="D20" s="26">
        <v>969.2</v>
      </c>
      <c r="E20" s="26">
        <f t="shared" si="1"/>
        <v>2.517369904286958</v>
      </c>
      <c r="F20" s="233">
        <f t="shared" si="2"/>
        <v>94.28015564202336</v>
      </c>
      <c r="H20" s="15"/>
      <c r="I20" s="15"/>
    </row>
    <row r="21" spans="1:9" s="5" customFormat="1" ht="12" customHeight="1">
      <c r="A21" s="32" t="s">
        <v>14</v>
      </c>
      <c r="B21" s="26">
        <v>262.1</v>
      </c>
      <c r="C21" s="26">
        <f t="shared" si="0"/>
        <v>0.7030353100222095</v>
      </c>
      <c r="D21" s="26">
        <v>276.7</v>
      </c>
      <c r="E21" s="26">
        <f t="shared" si="1"/>
        <v>0.7186919650394151</v>
      </c>
      <c r="F21" s="233">
        <f t="shared" si="2"/>
        <v>105.5703929797787</v>
      </c>
      <c r="H21" s="15"/>
      <c r="I21" s="15"/>
    </row>
    <row r="22" spans="1:9" s="5" customFormat="1" ht="33.75">
      <c r="A22" s="34" t="s">
        <v>33</v>
      </c>
      <c r="B22" s="26">
        <v>105.1</v>
      </c>
      <c r="C22" s="26">
        <f t="shared" si="0"/>
        <v>0.2819115264530111</v>
      </c>
      <c r="D22" s="26">
        <v>104.6</v>
      </c>
      <c r="E22" s="26">
        <f t="shared" si="1"/>
        <v>0.27168478331450246</v>
      </c>
      <c r="F22" s="233">
        <f t="shared" si="2"/>
        <v>99.52426260704091</v>
      </c>
      <c r="H22" s="15"/>
      <c r="I22" s="15"/>
    </row>
    <row r="23" spans="1:9" s="5" customFormat="1" ht="12.75">
      <c r="A23" s="34" t="s">
        <v>136</v>
      </c>
      <c r="B23" s="26">
        <v>135.9</v>
      </c>
      <c r="C23" s="26">
        <f t="shared" si="0"/>
        <v>0.36452689291117235</v>
      </c>
      <c r="D23" s="26">
        <v>173.9</v>
      </c>
      <c r="E23" s="26">
        <f t="shared" si="1"/>
        <v>0.45168244568252375</v>
      </c>
      <c r="F23" s="233">
        <f t="shared" si="2"/>
        <v>127.96173657100809</v>
      </c>
      <c r="H23" s="15"/>
      <c r="I23" s="15"/>
    </row>
    <row r="24" spans="1:9" s="5" customFormat="1" ht="45.75" customHeight="1">
      <c r="A24" s="23" t="s">
        <v>177</v>
      </c>
      <c r="B24" s="154">
        <v>17.8</v>
      </c>
      <c r="C24" s="33">
        <f t="shared" si="0"/>
        <v>0.047745244251794466</v>
      </c>
      <c r="D24" s="154">
        <v>16.6</v>
      </c>
      <c r="E24" s="33">
        <f t="shared" si="1"/>
        <v>0.04311632316463424</v>
      </c>
      <c r="F24" s="258">
        <f t="shared" si="2"/>
        <v>93.25842696629213</v>
      </c>
      <c r="H24" s="15"/>
      <c r="I24" s="15"/>
    </row>
    <row r="25" spans="1:9" s="5" customFormat="1" ht="36" customHeight="1">
      <c r="A25" s="50" t="s">
        <v>17</v>
      </c>
      <c r="B25" s="17">
        <f>+B26+B27+B28+B29+B30+B31+B32+B33+B34+B35</f>
        <v>53280.6</v>
      </c>
      <c r="C25" s="17">
        <f>+C26+C27+C28+C29+C30+C31+C32+C33+C34+C35</f>
        <v>100</v>
      </c>
      <c r="D25" s="17">
        <f>+D26+D27+D28+D29+D30+D31+D32+D33+D34+D35</f>
        <v>49635.4</v>
      </c>
      <c r="E25" s="17">
        <f>+E26+E27+E28+E29+E30+E31+E32+E33+E34+E35</f>
        <v>100</v>
      </c>
      <c r="F25" s="259">
        <f t="shared" si="2"/>
        <v>93.15848545249116</v>
      </c>
      <c r="H25" s="15"/>
      <c r="I25" s="15"/>
    </row>
    <row r="26" spans="1:9" s="5" customFormat="1" ht="33.75">
      <c r="A26" s="34" t="s">
        <v>5</v>
      </c>
      <c r="B26" s="15">
        <v>8290.8</v>
      </c>
      <c r="C26" s="15">
        <f>+B26/$B$25*100</f>
        <v>15.560635578428169</v>
      </c>
      <c r="D26" s="15">
        <v>7622.5</v>
      </c>
      <c r="E26" s="15">
        <f>+D26/$D$25*100</f>
        <v>15.35698312091773</v>
      </c>
      <c r="F26" s="8">
        <f t="shared" si="2"/>
        <v>91.93925797269263</v>
      </c>
      <c r="H26" s="15"/>
      <c r="I26" s="15"/>
    </row>
    <row r="27" spans="1:9" s="5" customFormat="1" ht="33.75">
      <c r="A27" s="34" t="s">
        <v>34</v>
      </c>
      <c r="B27" s="15">
        <v>641.9</v>
      </c>
      <c r="C27" s="15">
        <f aca="true" t="shared" si="3" ref="C27:C35">+B27/$B$25*100</f>
        <v>1.2047537002210937</v>
      </c>
      <c r="D27" s="15">
        <v>637.4</v>
      </c>
      <c r="E27" s="15">
        <f aca="true" t="shared" si="4" ref="E27:E35">+D27/$D$25*100</f>
        <v>1.284164124798027</v>
      </c>
      <c r="F27" s="8">
        <f t="shared" si="2"/>
        <v>99.29895622371086</v>
      </c>
      <c r="H27" s="15"/>
      <c r="I27" s="15"/>
    </row>
    <row r="28" spans="1:9" s="5" customFormat="1" ht="32.25" customHeight="1">
      <c r="A28" s="34" t="s">
        <v>6</v>
      </c>
      <c r="B28" s="15">
        <v>4906.7</v>
      </c>
      <c r="C28" s="15">
        <f t="shared" si="3"/>
        <v>9.209168064924194</v>
      </c>
      <c r="D28" s="15">
        <v>4750.4</v>
      </c>
      <c r="E28" s="15">
        <f t="shared" si="4"/>
        <v>9.570588733041337</v>
      </c>
      <c r="F28" s="8">
        <f t="shared" si="2"/>
        <v>96.8145596836978</v>
      </c>
      <c r="H28" s="15"/>
      <c r="I28" s="15"/>
    </row>
    <row r="29" spans="1:9" s="5" customFormat="1" ht="33.75">
      <c r="A29" s="34" t="s">
        <v>7</v>
      </c>
      <c r="B29" s="15">
        <v>8467.7</v>
      </c>
      <c r="C29" s="15">
        <f t="shared" si="3"/>
        <v>15.892651359031243</v>
      </c>
      <c r="D29" s="15">
        <v>7831.7</v>
      </c>
      <c r="E29" s="15">
        <f t="shared" si="4"/>
        <v>15.778456504833244</v>
      </c>
      <c r="F29" s="8">
        <f t="shared" si="2"/>
        <v>92.48910566033278</v>
      </c>
      <c r="H29" s="15"/>
      <c r="I29" s="15"/>
    </row>
    <row r="30" spans="1:9" s="5" customFormat="1" ht="33.75">
      <c r="A30" s="34" t="s">
        <v>35</v>
      </c>
      <c r="B30" s="15">
        <v>285.9</v>
      </c>
      <c r="C30" s="15">
        <f t="shared" si="3"/>
        <v>0.5365930563845002</v>
      </c>
      <c r="D30" s="15">
        <v>232.3</v>
      </c>
      <c r="E30" s="15">
        <f t="shared" si="4"/>
        <v>0.4680127489654561</v>
      </c>
      <c r="F30" s="8">
        <f t="shared" si="2"/>
        <v>81.25218607904863</v>
      </c>
      <c r="H30" s="15"/>
      <c r="I30" s="15"/>
    </row>
    <row r="31" spans="1:9" s="5" customFormat="1" ht="30" customHeight="1">
      <c r="A31" s="34" t="s">
        <v>8</v>
      </c>
      <c r="B31" s="15">
        <v>426</v>
      </c>
      <c r="C31" s="15">
        <f t="shared" si="3"/>
        <v>0.7995405457145752</v>
      </c>
      <c r="D31" s="15">
        <v>346.5</v>
      </c>
      <c r="E31" s="15">
        <f t="shared" si="4"/>
        <v>0.6980904757491629</v>
      </c>
      <c r="F31" s="8">
        <f t="shared" si="2"/>
        <v>81.33802816901408</v>
      </c>
      <c r="H31" s="15"/>
      <c r="I31" s="15"/>
    </row>
    <row r="32" spans="1:9" s="5" customFormat="1" ht="13.5" customHeight="1">
      <c r="A32" s="32" t="s">
        <v>168</v>
      </c>
      <c r="B32" s="15">
        <v>5660.7</v>
      </c>
      <c r="C32" s="15">
        <f t="shared" si="3"/>
        <v>10.62431729372417</v>
      </c>
      <c r="D32" s="15">
        <v>4943.3</v>
      </c>
      <c r="E32" s="15">
        <f t="shared" si="4"/>
        <v>9.959222651575288</v>
      </c>
      <c r="F32" s="8">
        <f t="shared" si="2"/>
        <v>87.32665571395765</v>
      </c>
      <c r="H32" s="15"/>
      <c r="I32" s="15"/>
    </row>
    <row r="33" spans="1:9" s="5" customFormat="1" ht="29.25" customHeight="1">
      <c r="A33" s="34" t="s">
        <v>9</v>
      </c>
      <c r="B33" s="15">
        <v>868.2</v>
      </c>
      <c r="C33" s="15">
        <f t="shared" si="3"/>
        <v>1.6294861544351982</v>
      </c>
      <c r="D33" s="15">
        <v>825.7</v>
      </c>
      <c r="E33" s="15">
        <f t="shared" si="4"/>
        <v>1.663530464144542</v>
      </c>
      <c r="F33" s="8">
        <f t="shared" si="2"/>
        <v>95.10481455885741</v>
      </c>
      <c r="H33" s="15"/>
      <c r="I33" s="15"/>
    </row>
    <row r="34" spans="1:9" s="5" customFormat="1" ht="12.75">
      <c r="A34" s="34" t="s">
        <v>15</v>
      </c>
      <c r="B34" s="15">
        <v>12365.3</v>
      </c>
      <c r="C34" s="15">
        <f t="shared" si="3"/>
        <v>23.20788429559727</v>
      </c>
      <c r="D34" s="15">
        <v>11887</v>
      </c>
      <c r="E34" s="15">
        <f t="shared" si="4"/>
        <v>23.94863343500808</v>
      </c>
      <c r="F34" s="8">
        <f t="shared" si="2"/>
        <v>96.13191754344821</v>
      </c>
      <c r="H34" s="15"/>
      <c r="I34" s="15"/>
    </row>
    <row r="35" spans="1:9" s="5" customFormat="1" ht="12.75" customHeight="1">
      <c r="A35" s="32" t="s">
        <v>162</v>
      </c>
      <c r="B35" s="15">
        <v>11367.4</v>
      </c>
      <c r="C35" s="15">
        <f t="shared" si="3"/>
        <v>21.334969951539584</v>
      </c>
      <c r="D35" s="15">
        <v>10558.6</v>
      </c>
      <c r="E35" s="15">
        <f t="shared" si="4"/>
        <v>21.272317740967132</v>
      </c>
      <c r="F35" s="8">
        <f t="shared" si="2"/>
        <v>92.88491651565002</v>
      </c>
      <c r="H35" s="15"/>
      <c r="I35" s="15"/>
    </row>
    <row r="36" spans="1:9" s="5" customFormat="1" ht="36">
      <c r="A36" s="52" t="s">
        <v>178</v>
      </c>
      <c r="B36" s="18">
        <f>+B4-B25</f>
        <v>-15999.399999999994</v>
      </c>
      <c r="C36" s="18" t="s">
        <v>10</v>
      </c>
      <c r="D36" s="18">
        <f>+D4-D25</f>
        <v>-11134.900000000009</v>
      </c>
      <c r="E36" s="18" t="s">
        <v>10</v>
      </c>
      <c r="F36" s="155" t="s">
        <v>10</v>
      </c>
      <c r="H36" s="15"/>
      <c r="I36" s="15"/>
    </row>
    <row r="37" s="5" customFormat="1" ht="12.75"/>
    <row r="38" spans="1:2" s="5" customFormat="1" ht="12.75">
      <c r="A38" s="1"/>
      <c r="B38" s="2"/>
    </row>
  </sheetData>
  <sheetProtection/>
  <mergeCells count="5">
    <mergeCell ref="A1:F1"/>
    <mergeCell ref="A2:A3"/>
    <mergeCell ref="B2:C2"/>
    <mergeCell ref="D2:E2"/>
    <mergeCell ref="F2:F3"/>
  </mergeCells>
  <printOptions/>
  <pageMargins left="0.5118110236220472" right="0.5118110236220472" top="0.8661417322834646" bottom="0.8" header="0.5118110236220472" footer="0.5118110236220472"/>
  <pageSetup blackAndWhite="1" cellComments="atEnd" horizontalDpi="600" verticalDpi="600" orientation="portrait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47"/>
  <sheetViews>
    <sheetView zoomScalePageLayoutView="0" workbookViewId="0" topLeftCell="A1">
      <pane ySplit="3" topLeftCell="A4" activePane="bottomLeft" state="frozen"/>
      <selection pane="topLeft" activeCell="A1" sqref="A1:L1"/>
      <selection pane="bottomLeft" activeCell="A2" sqref="A2:A3"/>
    </sheetView>
  </sheetViews>
  <sheetFormatPr defaultColWidth="9.00390625" defaultRowHeight="12.75"/>
  <cols>
    <col min="1" max="1" width="44.75390625" style="0" customWidth="1"/>
    <col min="2" max="2" width="8.125" style="0" customWidth="1"/>
    <col min="3" max="3" width="7.25390625" style="0" customWidth="1"/>
    <col min="4" max="4" width="8.25390625" style="0" customWidth="1"/>
    <col min="5" max="5" width="7.25390625" style="0" customWidth="1"/>
    <col min="6" max="6" width="12.00390625" style="0" customWidth="1"/>
  </cols>
  <sheetData>
    <row r="1" spans="1:6" ht="38.25" customHeight="1">
      <c r="A1" s="267" t="s">
        <v>179</v>
      </c>
      <c r="B1" s="268"/>
      <c r="C1" s="268"/>
      <c r="D1" s="268"/>
      <c r="E1" s="268"/>
      <c r="F1" s="268"/>
    </row>
    <row r="2" spans="1:6" ht="35.25" customHeight="1">
      <c r="A2" s="269"/>
      <c r="B2" s="271" t="s">
        <v>22</v>
      </c>
      <c r="C2" s="271"/>
      <c r="D2" s="271" t="s">
        <v>23</v>
      </c>
      <c r="E2" s="271"/>
      <c r="F2" s="269" t="s">
        <v>137</v>
      </c>
    </row>
    <row r="3" spans="1:6" ht="69.75" customHeight="1">
      <c r="A3" s="270"/>
      <c r="B3" s="21" t="s">
        <v>36</v>
      </c>
      <c r="C3" s="38" t="s">
        <v>25</v>
      </c>
      <c r="D3" s="21" t="s">
        <v>37</v>
      </c>
      <c r="E3" s="38" t="s">
        <v>25</v>
      </c>
      <c r="F3" s="270"/>
    </row>
    <row r="4" spans="1:6" ht="14.25" customHeight="1">
      <c r="A4" s="48" t="s">
        <v>16</v>
      </c>
      <c r="B4" s="49">
        <f>+B5+B16+B17+B23</f>
        <v>18837.3</v>
      </c>
      <c r="C4" s="49">
        <f>+C5+C16+C17+C23</f>
        <v>100</v>
      </c>
      <c r="D4" s="49">
        <f>+D5+D16+D17+D23</f>
        <v>18264.3</v>
      </c>
      <c r="E4" s="49">
        <f>+E5+E16+E17+E23</f>
        <v>100</v>
      </c>
      <c r="F4" s="222">
        <f>+D4/B4*100</f>
        <v>96.95816279403098</v>
      </c>
    </row>
    <row r="5" spans="1:6" ht="14.25" customHeight="1">
      <c r="A5" s="23" t="s">
        <v>38</v>
      </c>
      <c r="B5" s="10">
        <f>+B6+B7+B8</f>
        <v>4039</v>
      </c>
      <c r="C5" s="10">
        <f>+C6+C7+C8</f>
        <v>21.441501701411564</v>
      </c>
      <c r="D5" s="10">
        <f>+D6+D7+D8</f>
        <v>3975</v>
      </c>
      <c r="E5" s="10">
        <f>+E6+E7+E8</f>
        <v>21.763768663458222</v>
      </c>
      <c r="F5" s="222">
        <f aca="true" t="shared" si="0" ref="F5:F34">+D5/B5*100</f>
        <v>98.4154493686556</v>
      </c>
    </row>
    <row r="6" spans="1:6" ht="14.25" customHeight="1">
      <c r="A6" s="39" t="s">
        <v>0</v>
      </c>
      <c r="B6" s="35">
        <v>2825.6000000000004</v>
      </c>
      <c r="C6" s="11">
        <f>+B6/$B$4*100</f>
        <v>15.000026543082079</v>
      </c>
      <c r="D6" s="35">
        <v>2819.5</v>
      </c>
      <c r="E6" s="11">
        <f>+D6/$D$4*100</f>
        <v>15.437219055753573</v>
      </c>
      <c r="F6" s="221">
        <f t="shared" si="0"/>
        <v>99.7841166477916</v>
      </c>
    </row>
    <row r="7" spans="1:6" ht="30" customHeight="1">
      <c r="A7" s="39" t="s">
        <v>176</v>
      </c>
      <c r="B7" s="15">
        <v>533.6</v>
      </c>
      <c r="C7" s="15">
        <f aca="true" t="shared" si="1" ref="C7:C23">+B7/$B$4*100</f>
        <v>2.8326777192060435</v>
      </c>
      <c r="D7" s="15">
        <v>536.8</v>
      </c>
      <c r="E7" s="15">
        <f aca="true" t="shared" si="2" ref="E7:E23">+D7/$D$4*100</f>
        <v>2.9390669229042445</v>
      </c>
      <c r="F7" s="221">
        <f t="shared" si="0"/>
        <v>100.59970014992503</v>
      </c>
    </row>
    <row r="8" spans="1:6" ht="33.75">
      <c r="A8" s="39" t="s">
        <v>26</v>
      </c>
      <c r="B8" s="156">
        <v>679.8</v>
      </c>
      <c r="C8" s="156">
        <f t="shared" si="1"/>
        <v>3.6087974391234416</v>
      </c>
      <c r="D8" s="156">
        <v>618.7</v>
      </c>
      <c r="E8" s="15">
        <f t="shared" si="2"/>
        <v>3.3874826848004034</v>
      </c>
      <c r="F8" s="221">
        <f t="shared" si="0"/>
        <v>91.01206237128568</v>
      </c>
    </row>
    <row r="9" spans="1:6" ht="12.75">
      <c r="A9" s="29" t="s">
        <v>39</v>
      </c>
      <c r="B9" s="41"/>
      <c r="C9" s="11"/>
      <c r="D9" s="41"/>
      <c r="E9" s="11"/>
      <c r="F9" s="7"/>
    </row>
    <row r="10" spans="1:6" ht="33.75">
      <c r="A10" s="29" t="s">
        <v>180</v>
      </c>
      <c r="B10" s="25">
        <v>131.6</v>
      </c>
      <c r="C10" s="156">
        <f t="shared" si="1"/>
        <v>0.6986139202539642</v>
      </c>
      <c r="D10" s="25">
        <v>83.8</v>
      </c>
      <c r="E10" s="15">
        <f t="shared" si="2"/>
        <v>0.45881856955919476</v>
      </c>
      <c r="F10" s="15">
        <f t="shared" si="0"/>
        <v>63.67781155015197</v>
      </c>
    </row>
    <row r="11" spans="1:6" ht="12.75">
      <c r="A11" s="29" t="s">
        <v>29</v>
      </c>
      <c r="B11" s="99">
        <v>2.1</v>
      </c>
      <c r="C11" s="156">
        <f t="shared" si="1"/>
        <v>0.011148094472137729</v>
      </c>
      <c r="D11" s="99">
        <v>3.1</v>
      </c>
      <c r="E11" s="15">
        <f t="shared" si="2"/>
        <v>0.016973001976533456</v>
      </c>
      <c r="F11" s="221">
        <f t="shared" si="0"/>
        <v>147.61904761904762</v>
      </c>
    </row>
    <row r="12" spans="1:6" ht="33.75">
      <c r="A12" s="29" t="s">
        <v>1</v>
      </c>
      <c r="B12" s="15">
        <v>463.6</v>
      </c>
      <c r="C12" s="156">
        <f t="shared" si="1"/>
        <v>2.461074570134786</v>
      </c>
      <c r="D12" s="15">
        <v>456.2</v>
      </c>
      <c r="E12" s="15">
        <f t="shared" si="2"/>
        <v>2.497768871514375</v>
      </c>
      <c r="F12" s="15">
        <f t="shared" si="0"/>
        <v>98.40379637618636</v>
      </c>
    </row>
    <row r="13" spans="1:6" ht="22.5">
      <c r="A13" s="29" t="s">
        <v>40</v>
      </c>
      <c r="B13" s="15">
        <v>37.6</v>
      </c>
      <c r="C13" s="156">
        <f t="shared" si="1"/>
        <v>0.19960397721541837</v>
      </c>
      <c r="D13" s="15">
        <v>29.6</v>
      </c>
      <c r="E13" s="15">
        <f t="shared" si="2"/>
        <v>0.16206479306625493</v>
      </c>
      <c r="F13" s="15">
        <f t="shared" si="0"/>
        <v>78.72340425531915</v>
      </c>
    </row>
    <row r="14" spans="1:6" ht="56.25">
      <c r="A14" s="42" t="s">
        <v>41</v>
      </c>
      <c r="B14" s="99"/>
      <c r="C14" s="11"/>
      <c r="D14" s="99"/>
      <c r="E14" s="11"/>
      <c r="F14" s="7"/>
    </row>
    <row r="15" spans="1:6" ht="33.75">
      <c r="A15" s="29" t="s">
        <v>2</v>
      </c>
      <c r="B15" s="15">
        <v>44.9</v>
      </c>
      <c r="C15" s="156">
        <f t="shared" si="1"/>
        <v>0.2383568770471352</v>
      </c>
      <c r="D15" s="15">
        <v>46</v>
      </c>
      <c r="E15" s="15">
        <f t="shared" si="2"/>
        <v>0.25185744868404486</v>
      </c>
      <c r="F15" s="15">
        <f t="shared" si="0"/>
        <v>102.44988864142539</v>
      </c>
    </row>
    <row r="16" spans="1:6" ht="33.75">
      <c r="A16" s="128" t="s">
        <v>181</v>
      </c>
      <c r="B16" s="132">
        <v>52.4</v>
      </c>
      <c r="C16" s="220">
        <f t="shared" si="1"/>
        <v>0.27817150016191283</v>
      </c>
      <c r="D16" s="132">
        <v>25.4</v>
      </c>
      <c r="E16" s="16">
        <f t="shared" si="2"/>
        <v>0.13906911296901606</v>
      </c>
      <c r="F16" s="15">
        <f t="shared" si="0"/>
        <v>48.473282442748086</v>
      </c>
    </row>
    <row r="17" spans="1:6" ht="12.75" customHeight="1">
      <c r="A17" s="128" t="s">
        <v>42</v>
      </c>
      <c r="B17" s="85">
        <f>+B18+B19+B20+B21+B22</f>
        <v>662.5</v>
      </c>
      <c r="C17" s="85">
        <f>+C18+C19+C20+C21+C22</f>
        <v>3.516958375138687</v>
      </c>
      <c r="D17" s="85">
        <f>+D18+D19+D20+D21+D22</f>
        <v>645.9999999999999</v>
      </c>
      <c r="E17" s="85">
        <f>+E18+E19+E20+E21+E22</f>
        <v>3.5369546054324554</v>
      </c>
      <c r="F17" s="15">
        <f t="shared" si="0"/>
        <v>97.50943396226414</v>
      </c>
    </row>
    <row r="18" spans="1:6" ht="33.75">
      <c r="A18" s="34" t="s">
        <v>32</v>
      </c>
      <c r="B18" s="15">
        <v>121.6</v>
      </c>
      <c r="C18" s="156">
        <f t="shared" si="1"/>
        <v>0.6455277561009274</v>
      </c>
      <c r="D18" s="15">
        <v>121.89999999999999</v>
      </c>
      <c r="E18" s="15">
        <f t="shared" si="2"/>
        <v>0.6674222390127188</v>
      </c>
      <c r="F18" s="15">
        <f t="shared" si="0"/>
        <v>100.2467105263158</v>
      </c>
    </row>
    <row r="19" spans="1:6" ht="33.75">
      <c r="A19" s="34" t="s">
        <v>4</v>
      </c>
      <c r="B19" s="25">
        <v>425</v>
      </c>
      <c r="C19" s="156">
        <f t="shared" si="1"/>
        <v>2.256161976504064</v>
      </c>
      <c r="D19" s="25">
        <v>428.9</v>
      </c>
      <c r="E19" s="15">
        <f t="shared" si="2"/>
        <v>2.348296950882322</v>
      </c>
      <c r="F19" s="15">
        <f t="shared" si="0"/>
        <v>100.91764705882353</v>
      </c>
    </row>
    <row r="20" spans="1:6" ht="14.25" customHeight="1">
      <c r="A20" s="32" t="s">
        <v>172</v>
      </c>
      <c r="B20" s="15">
        <v>2.4</v>
      </c>
      <c r="C20" s="156">
        <f t="shared" si="1"/>
        <v>0.012740679396728832</v>
      </c>
      <c r="D20" s="15">
        <v>2.3</v>
      </c>
      <c r="E20" s="15">
        <f t="shared" si="2"/>
        <v>0.01259287243420224</v>
      </c>
      <c r="F20" s="15">
        <f t="shared" si="0"/>
        <v>95.83333333333333</v>
      </c>
    </row>
    <row r="21" spans="1:6" s="131" customFormat="1" ht="30.75" customHeight="1">
      <c r="A21" s="32" t="s">
        <v>33</v>
      </c>
      <c r="B21" s="25">
        <v>98.2</v>
      </c>
      <c r="C21" s="156">
        <f t="shared" si="1"/>
        <v>0.5213061319828213</v>
      </c>
      <c r="D21" s="25">
        <v>76.8</v>
      </c>
      <c r="E21" s="15">
        <f t="shared" si="2"/>
        <v>0.4204924360637966</v>
      </c>
      <c r="F21" s="15">
        <f t="shared" si="0"/>
        <v>78.20773930753563</v>
      </c>
    </row>
    <row r="22" spans="1:6" ht="12.75">
      <c r="A22" s="34" t="s">
        <v>170</v>
      </c>
      <c r="B22" s="11">
        <v>15.3</v>
      </c>
      <c r="C22" s="156">
        <f t="shared" si="1"/>
        <v>0.0812218311541463</v>
      </c>
      <c r="D22" s="11">
        <v>16.1</v>
      </c>
      <c r="E22" s="15">
        <f t="shared" si="2"/>
        <v>0.0881501070394157</v>
      </c>
      <c r="F22" s="15">
        <f t="shared" si="0"/>
        <v>105.22875816993465</v>
      </c>
    </row>
    <row r="23" spans="1:6" ht="51.75" customHeight="1">
      <c r="A23" s="129" t="s">
        <v>182</v>
      </c>
      <c r="B23" s="16">
        <v>14083.4</v>
      </c>
      <c r="C23" s="220">
        <f t="shared" si="1"/>
        <v>74.76336842328783</v>
      </c>
      <c r="D23" s="16">
        <v>13617.9</v>
      </c>
      <c r="E23" s="16">
        <f t="shared" si="2"/>
        <v>74.56020761814031</v>
      </c>
      <c r="F23" s="15">
        <f t="shared" si="0"/>
        <v>96.69469020264992</v>
      </c>
    </row>
    <row r="24" spans="1:6" ht="36">
      <c r="A24" s="50" t="s">
        <v>17</v>
      </c>
      <c r="B24" s="17">
        <f>+B25+B26+B27+B28+B29+B30+B31+B32+B33+B34</f>
        <v>19944.3</v>
      </c>
      <c r="C24" s="17">
        <f>+C25+C26+C27+C28+C29+C30+C31+C32+C33+C34</f>
        <v>100</v>
      </c>
      <c r="D24" s="17">
        <f>+D25+D26+D27+D28+D29+D30+D31+D32+D33+D34</f>
        <v>17927.4</v>
      </c>
      <c r="E24" s="17">
        <f>+E25+E26+E27+E28+E29+E30+E31+E32+E33+E34</f>
        <v>99.99999999999999</v>
      </c>
      <c r="F24" s="15">
        <f t="shared" si="0"/>
        <v>89.88733623140448</v>
      </c>
    </row>
    <row r="25" spans="1:6" ht="33.75">
      <c r="A25" s="39" t="s">
        <v>5</v>
      </c>
      <c r="B25" s="15">
        <v>1802.9</v>
      </c>
      <c r="C25" s="156">
        <f>+B25/$B$24*100</f>
        <v>9.039675496257077</v>
      </c>
      <c r="D25" s="15">
        <v>1605</v>
      </c>
      <c r="E25" s="15">
        <f>+D25/$D$24*100</f>
        <v>8.952776197329229</v>
      </c>
      <c r="F25" s="15">
        <f t="shared" si="0"/>
        <v>89.02324033501581</v>
      </c>
    </row>
    <row r="26" spans="1:6" ht="33.75">
      <c r="A26" s="39" t="s">
        <v>34</v>
      </c>
      <c r="B26" s="15">
        <v>14.5</v>
      </c>
      <c r="C26" s="156">
        <f aca="true" t="shared" si="3" ref="C26:C34">+B26/$B$24*100</f>
        <v>0.072702476396765</v>
      </c>
      <c r="D26" s="15">
        <v>12.8</v>
      </c>
      <c r="E26" s="15">
        <f aca="true" t="shared" si="4" ref="E26:E34">+D26/$D$24*100</f>
        <v>0.07139908743041379</v>
      </c>
      <c r="F26" s="15">
        <f t="shared" si="0"/>
        <v>88.27586206896552</v>
      </c>
    </row>
    <row r="27" spans="1:6" ht="45">
      <c r="A27" s="39" t="s">
        <v>6</v>
      </c>
      <c r="B27" s="15">
        <v>27.8</v>
      </c>
      <c r="C27" s="156">
        <f t="shared" si="3"/>
        <v>0.1393881961262115</v>
      </c>
      <c r="D27" s="15">
        <v>20</v>
      </c>
      <c r="E27" s="15">
        <f t="shared" si="4"/>
        <v>0.11156107411002152</v>
      </c>
      <c r="F27" s="15">
        <f t="shared" si="0"/>
        <v>71.94244604316546</v>
      </c>
    </row>
    <row r="28" spans="1:6" ht="33.75">
      <c r="A28" s="39" t="s">
        <v>7</v>
      </c>
      <c r="B28" s="15">
        <v>2288.7999999999997</v>
      </c>
      <c r="C28" s="156">
        <f t="shared" si="3"/>
        <v>11.475960550132116</v>
      </c>
      <c r="D28" s="15">
        <v>2095.7</v>
      </c>
      <c r="E28" s="15">
        <f t="shared" si="4"/>
        <v>11.689927150618603</v>
      </c>
      <c r="F28" s="15">
        <f t="shared" si="0"/>
        <v>91.56326459279973</v>
      </c>
    </row>
    <row r="29" spans="1:6" ht="33.75">
      <c r="A29" s="39" t="s">
        <v>35</v>
      </c>
      <c r="B29" s="15">
        <v>39.8</v>
      </c>
      <c r="C29" s="156">
        <f t="shared" si="3"/>
        <v>0.1995557627993963</v>
      </c>
      <c r="D29" s="15">
        <v>29.2</v>
      </c>
      <c r="E29" s="15">
        <f t="shared" si="4"/>
        <v>0.16287916820063142</v>
      </c>
      <c r="F29" s="15">
        <f t="shared" si="0"/>
        <v>73.36683417085428</v>
      </c>
    </row>
    <row r="30" spans="1:6" ht="31.5" customHeight="1">
      <c r="A30" s="32" t="s">
        <v>8</v>
      </c>
      <c r="B30" s="15">
        <v>2012.9</v>
      </c>
      <c r="C30" s="156">
        <f t="shared" si="3"/>
        <v>10.092607913037812</v>
      </c>
      <c r="D30" s="15">
        <v>1663.9</v>
      </c>
      <c r="E30" s="15">
        <f t="shared" si="4"/>
        <v>9.28132356058324</v>
      </c>
      <c r="F30" s="15">
        <f t="shared" si="0"/>
        <v>82.66183118883204</v>
      </c>
    </row>
    <row r="31" spans="1:6" ht="13.5" customHeight="1">
      <c r="A31" s="32" t="s">
        <v>171</v>
      </c>
      <c r="B31" s="15">
        <v>229.1</v>
      </c>
      <c r="C31" s="156">
        <f t="shared" si="3"/>
        <v>1.1486991270688869</v>
      </c>
      <c r="D31" s="15">
        <v>175.1</v>
      </c>
      <c r="E31" s="15">
        <f t="shared" si="4"/>
        <v>0.9767172038332383</v>
      </c>
      <c r="F31" s="15">
        <f t="shared" si="0"/>
        <v>76.42950676560454</v>
      </c>
    </row>
    <row r="32" spans="1:6" ht="33.75">
      <c r="A32" s="39" t="s">
        <v>9</v>
      </c>
      <c r="B32" s="15">
        <v>1355.6</v>
      </c>
      <c r="C32" s="156">
        <f t="shared" si="3"/>
        <v>6.7969294485141125</v>
      </c>
      <c r="D32" s="15">
        <v>1123.6</v>
      </c>
      <c r="E32" s="15">
        <f t="shared" si="4"/>
        <v>6.267501143501009</v>
      </c>
      <c r="F32" s="15">
        <f t="shared" si="0"/>
        <v>82.88580702272057</v>
      </c>
    </row>
    <row r="33" spans="1:6" ht="12.75">
      <c r="A33" s="39" t="s">
        <v>43</v>
      </c>
      <c r="B33" s="11">
        <v>10631.3</v>
      </c>
      <c r="C33" s="156">
        <f t="shared" si="3"/>
        <v>53.30495429771914</v>
      </c>
      <c r="D33" s="11">
        <v>9918</v>
      </c>
      <c r="E33" s="15">
        <f t="shared" si="4"/>
        <v>55.32313665115968</v>
      </c>
      <c r="F33" s="15">
        <f t="shared" si="0"/>
        <v>93.29056653466651</v>
      </c>
    </row>
    <row r="34" spans="1:6" ht="33.75">
      <c r="A34" s="39" t="s">
        <v>183</v>
      </c>
      <c r="B34" s="15">
        <v>1541.6</v>
      </c>
      <c r="C34" s="156">
        <f t="shared" si="3"/>
        <v>7.729526731948476</v>
      </c>
      <c r="D34" s="15">
        <v>1284.1</v>
      </c>
      <c r="E34" s="15">
        <f t="shared" si="4"/>
        <v>7.1627787632339315</v>
      </c>
      <c r="F34" s="15">
        <f t="shared" si="0"/>
        <v>83.29657498702646</v>
      </c>
    </row>
    <row r="35" spans="1:6" s="86" customFormat="1" ht="36">
      <c r="A35" s="157" t="s">
        <v>178</v>
      </c>
      <c r="B35" s="133">
        <f>+B4-B24</f>
        <v>-1107</v>
      </c>
      <c r="C35" s="158" t="s">
        <v>10</v>
      </c>
      <c r="D35" s="133">
        <f>+D4-D24</f>
        <v>336.8999999999978</v>
      </c>
      <c r="E35" s="158" t="s">
        <v>10</v>
      </c>
      <c r="F35" s="159" t="s">
        <v>10</v>
      </c>
    </row>
    <row r="36" spans="2:3" ht="12.75">
      <c r="B36" s="11"/>
      <c r="C36" s="11"/>
    </row>
    <row r="37" spans="2:3" ht="12.75">
      <c r="B37" s="11"/>
      <c r="C37" s="11"/>
    </row>
    <row r="38" spans="2:3" ht="12.75">
      <c r="B38" s="11"/>
      <c r="C38" s="11"/>
    </row>
    <row r="39" spans="2:3" ht="12.75">
      <c r="B39" s="11"/>
      <c r="C39" s="11"/>
    </row>
    <row r="40" spans="2:3" ht="12.75">
      <c r="B40" s="11"/>
      <c r="C40" s="11"/>
    </row>
    <row r="41" spans="2:3" ht="12.75">
      <c r="B41" s="11"/>
      <c r="C41" s="11"/>
    </row>
    <row r="42" spans="2:3" ht="12.75">
      <c r="B42" s="11"/>
      <c r="C42" s="11"/>
    </row>
    <row r="43" spans="2:3" ht="12.75">
      <c r="B43" s="40"/>
      <c r="C43" s="40"/>
    </row>
    <row r="44" spans="2:3" ht="12.75">
      <c r="B44" s="11"/>
      <c r="C44" s="11"/>
    </row>
    <row r="45" spans="2:3" ht="12.75">
      <c r="B45" s="11"/>
      <c r="C45" s="11"/>
    </row>
    <row r="46" spans="2:3" ht="12.75">
      <c r="B46" s="11"/>
      <c r="C46" s="11"/>
    </row>
    <row r="47" spans="2:3" ht="12.75">
      <c r="B47" s="10"/>
      <c r="C47" s="10"/>
    </row>
  </sheetData>
  <sheetProtection/>
  <mergeCells count="5">
    <mergeCell ref="A1:F1"/>
    <mergeCell ref="A2:A3"/>
    <mergeCell ref="B2:C2"/>
    <mergeCell ref="D2:E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22"/>
  <sheetViews>
    <sheetView zoomScalePageLayoutView="0" workbookViewId="0" topLeftCell="A1">
      <pane ySplit="3" topLeftCell="A4" activePane="bottomLeft" state="frozen"/>
      <selection pane="topLeft" activeCell="A1" sqref="A1:L1"/>
      <selection pane="bottomLeft" activeCell="A3" sqref="A3"/>
    </sheetView>
  </sheetViews>
  <sheetFormatPr defaultColWidth="9.00390625" defaultRowHeight="12.75"/>
  <cols>
    <col min="1" max="1" width="50.25390625" style="0" customWidth="1"/>
    <col min="2" max="6" width="7.875" style="0" bestFit="1" customWidth="1"/>
    <col min="7" max="7" width="7.125" style="0" customWidth="1"/>
  </cols>
  <sheetData>
    <row r="1" spans="1:6" ht="36.75" customHeight="1">
      <c r="A1" s="267" t="s">
        <v>184</v>
      </c>
      <c r="B1" s="267"/>
      <c r="C1" s="267"/>
      <c r="D1" s="267"/>
      <c r="E1" s="267"/>
      <c r="F1" s="267"/>
    </row>
    <row r="2" spans="1:6" ht="12.75">
      <c r="A2" s="272" t="s">
        <v>44</v>
      </c>
      <c r="B2" s="272"/>
      <c r="C2" s="272"/>
      <c r="D2" s="272"/>
      <c r="E2" s="272"/>
      <c r="F2" s="272"/>
    </row>
    <row r="3" spans="1:6" ht="12.75">
      <c r="A3" s="46"/>
      <c r="B3" s="124">
        <v>2016</v>
      </c>
      <c r="C3" s="109">
        <v>2017</v>
      </c>
      <c r="D3" s="47">
        <v>2018</v>
      </c>
      <c r="E3" s="47">
        <v>2019</v>
      </c>
      <c r="F3" s="147">
        <v>2020</v>
      </c>
    </row>
    <row r="4" spans="1:11" ht="12.75">
      <c r="A4" s="48" t="s">
        <v>45</v>
      </c>
      <c r="B4" s="49">
        <v>15060.6</v>
      </c>
      <c r="C4" s="49">
        <v>17818.7</v>
      </c>
      <c r="D4" s="49">
        <v>19790.3</v>
      </c>
      <c r="E4" s="49">
        <v>21748.3486</v>
      </c>
      <c r="F4" s="49">
        <v>24285.6</v>
      </c>
      <c r="G4" s="137"/>
      <c r="H4" s="137"/>
      <c r="I4" s="137"/>
      <c r="J4" s="137"/>
      <c r="K4" s="137"/>
    </row>
    <row r="5" spans="1:8" ht="30.75" customHeight="1">
      <c r="A5" s="23" t="s">
        <v>185</v>
      </c>
      <c r="B5" s="16">
        <v>10036.5</v>
      </c>
      <c r="C5" s="16">
        <v>11864</v>
      </c>
      <c r="D5" s="16">
        <v>13037.9</v>
      </c>
      <c r="E5" s="16">
        <v>13635.7479</v>
      </c>
      <c r="F5" s="16">
        <v>14295.4</v>
      </c>
      <c r="G5" s="111"/>
      <c r="H5" s="111"/>
    </row>
    <row r="6" spans="1:8" ht="12.75">
      <c r="A6" s="23" t="s">
        <v>42</v>
      </c>
      <c r="B6" s="10">
        <v>8.1</v>
      </c>
      <c r="C6" s="10">
        <v>13.7</v>
      </c>
      <c r="D6" s="10">
        <v>82.2</v>
      </c>
      <c r="E6" s="10">
        <v>155.5996</v>
      </c>
      <c r="F6" s="223">
        <v>220.8</v>
      </c>
      <c r="G6" s="111"/>
      <c r="H6" s="111"/>
    </row>
    <row r="7" spans="1:8" ht="12" customHeight="1">
      <c r="A7" s="39" t="s">
        <v>46</v>
      </c>
      <c r="B7" s="11">
        <v>2</v>
      </c>
      <c r="C7" s="11">
        <v>2.1</v>
      </c>
      <c r="D7" s="11">
        <v>3.2</v>
      </c>
      <c r="E7" s="11">
        <v>3.22</v>
      </c>
      <c r="F7" s="111">
        <v>3.3</v>
      </c>
      <c r="G7" s="111"/>
      <c r="H7" s="111"/>
    </row>
    <row r="8" spans="1:8" ht="12.75">
      <c r="A8" s="39" t="s">
        <v>47</v>
      </c>
      <c r="B8" s="11">
        <v>2.7</v>
      </c>
      <c r="C8" s="11">
        <v>8.3</v>
      </c>
      <c r="D8" s="11">
        <v>5.1</v>
      </c>
      <c r="E8" s="11">
        <v>2.0841</v>
      </c>
      <c r="F8" s="143">
        <v>3</v>
      </c>
      <c r="G8" s="111"/>
      <c r="H8" s="111"/>
    </row>
    <row r="9" spans="1:8" ht="12.75">
      <c r="A9" s="39" t="s">
        <v>48</v>
      </c>
      <c r="B9" s="11">
        <v>3.4</v>
      </c>
      <c r="C9" s="11">
        <v>3.3</v>
      </c>
      <c r="D9" s="11">
        <v>73.9</v>
      </c>
      <c r="E9" s="11">
        <v>150.2955</v>
      </c>
      <c r="F9" s="111">
        <v>214.5</v>
      </c>
      <c r="G9" s="111"/>
      <c r="H9" s="111"/>
    </row>
    <row r="10" spans="1:8" ht="33.75">
      <c r="A10" s="23" t="s">
        <v>186</v>
      </c>
      <c r="B10" s="16">
        <v>5016</v>
      </c>
      <c r="C10" s="16">
        <v>5941</v>
      </c>
      <c r="D10" s="16">
        <v>6670.2</v>
      </c>
      <c r="E10" s="16">
        <v>7956.991099999999</v>
      </c>
      <c r="F10" s="16">
        <v>9769.4</v>
      </c>
      <c r="G10" s="111"/>
      <c r="H10" s="111"/>
    </row>
    <row r="11" spans="1:9" ht="36">
      <c r="A11" s="50" t="s">
        <v>17</v>
      </c>
      <c r="B11" s="17">
        <v>14964.699999999999</v>
      </c>
      <c r="C11" s="17">
        <v>17614.499999999996</v>
      </c>
      <c r="D11" s="17">
        <v>19426.500000000004</v>
      </c>
      <c r="E11" s="17">
        <v>21602.3188</v>
      </c>
      <c r="F11" s="17">
        <v>24244.353600000006</v>
      </c>
      <c r="G11" s="111"/>
      <c r="H11" s="137"/>
      <c r="I11" s="203"/>
    </row>
    <row r="12" spans="1:8" ht="22.5">
      <c r="A12" s="23" t="s">
        <v>49</v>
      </c>
      <c r="B12" s="10">
        <v>11059.7</v>
      </c>
      <c r="C12" s="10">
        <v>12242</v>
      </c>
      <c r="D12" s="10">
        <v>13684.736</v>
      </c>
      <c r="E12" s="10">
        <v>15344.2786</v>
      </c>
      <c r="F12" s="10">
        <v>16787.3576</v>
      </c>
      <c r="G12" s="111"/>
      <c r="H12" s="111"/>
    </row>
    <row r="13" spans="1:8" ht="12.75">
      <c r="A13" s="39" t="s">
        <v>50</v>
      </c>
      <c r="B13" s="11">
        <v>9583.8</v>
      </c>
      <c r="C13" s="11">
        <v>10611.3</v>
      </c>
      <c r="D13" s="11">
        <v>11859.591</v>
      </c>
      <c r="E13" s="11">
        <v>13342.8532</v>
      </c>
      <c r="F13" s="11">
        <v>14125.927500000002</v>
      </c>
      <c r="G13" s="111"/>
      <c r="H13" s="111"/>
    </row>
    <row r="14" spans="1:8" ht="12.75">
      <c r="A14" s="39" t="s">
        <v>51</v>
      </c>
      <c r="B14" s="11">
        <v>1445.9</v>
      </c>
      <c r="C14" s="11">
        <v>1614.1</v>
      </c>
      <c r="D14" s="11">
        <v>1801.979</v>
      </c>
      <c r="E14" s="11">
        <v>1968.8304</v>
      </c>
      <c r="F14" s="11">
        <v>2648.5402000000004</v>
      </c>
      <c r="G14" s="111"/>
      <c r="H14" s="111"/>
    </row>
    <row r="15" spans="1:8" ht="33.75">
      <c r="A15" s="39" t="s">
        <v>187</v>
      </c>
      <c r="B15" s="15">
        <v>30</v>
      </c>
      <c r="C15" s="15">
        <v>16.6</v>
      </c>
      <c r="D15" s="15">
        <v>23.167</v>
      </c>
      <c r="E15" s="15">
        <v>32.595</v>
      </c>
      <c r="F15" s="15">
        <v>12.889899999999999</v>
      </c>
      <c r="G15" s="111"/>
      <c r="H15" s="111"/>
    </row>
    <row r="16" spans="1:8" ht="12.75">
      <c r="A16" s="23" t="s">
        <v>52</v>
      </c>
      <c r="B16" s="10">
        <v>3589.4</v>
      </c>
      <c r="C16" s="10">
        <v>4938.6</v>
      </c>
      <c r="D16" s="10">
        <v>5424.394</v>
      </c>
      <c r="E16" s="10">
        <v>5860.35</v>
      </c>
      <c r="F16" s="10">
        <v>6048.8146</v>
      </c>
      <c r="G16" s="111"/>
      <c r="H16" s="111"/>
    </row>
    <row r="17" spans="1:8" ht="12.75">
      <c r="A17" s="39" t="s">
        <v>50</v>
      </c>
      <c r="B17" s="11">
        <v>230</v>
      </c>
      <c r="C17" s="11">
        <v>1312.5</v>
      </c>
      <c r="D17" s="11">
        <v>1402.428</v>
      </c>
      <c r="E17" s="11">
        <v>1503.1690999999998</v>
      </c>
      <c r="F17" s="11">
        <v>1570.0517999999997</v>
      </c>
      <c r="G17" s="111"/>
      <c r="H17" s="111"/>
    </row>
    <row r="18" spans="1:8" ht="12.75">
      <c r="A18" s="39" t="s">
        <v>51</v>
      </c>
      <c r="B18" s="11">
        <v>351.6</v>
      </c>
      <c r="C18" s="11">
        <v>433.1</v>
      </c>
      <c r="D18" s="11">
        <v>454.971</v>
      </c>
      <c r="E18" s="11">
        <v>593.809</v>
      </c>
      <c r="F18" s="11">
        <v>596.168</v>
      </c>
      <c r="G18" s="111"/>
      <c r="H18" s="111"/>
    </row>
    <row r="19" spans="1:8" ht="12.75">
      <c r="A19" s="39" t="s">
        <v>53</v>
      </c>
      <c r="B19" s="11">
        <v>818.3</v>
      </c>
      <c r="C19" s="11">
        <v>814.2</v>
      </c>
      <c r="D19" s="11">
        <v>789.185</v>
      </c>
      <c r="E19" s="11">
        <v>812.893</v>
      </c>
      <c r="F19" s="11">
        <v>1176.0771</v>
      </c>
      <c r="G19" s="111"/>
      <c r="H19" s="111"/>
    </row>
    <row r="20" spans="1:8" ht="33.75">
      <c r="A20" s="39" t="s">
        <v>188</v>
      </c>
      <c r="B20" s="15">
        <v>2189.5</v>
      </c>
      <c r="C20" s="15">
        <v>2378.8</v>
      </c>
      <c r="D20" s="15">
        <v>2777.8100000000004</v>
      </c>
      <c r="E20" s="15">
        <v>2950.4789</v>
      </c>
      <c r="F20" s="15">
        <v>2706.5177000000003</v>
      </c>
      <c r="G20" s="111"/>
      <c r="H20" s="111"/>
    </row>
    <row r="21" spans="1:9" ht="36.75" customHeight="1">
      <c r="A21" s="52" t="s">
        <v>173</v>
      </c>
      <c r="B21" s="133">
        <v>95.90000000000146</v>
      </c>
      <c r="C21" s="133">
        <v>204.20000000000437</v>
      </c>
      <c r="D21" s="133">
        <v>363.79999999999563</v>
      </c>
      <c r="E21" s="133">
        <v>146.02980000000025</v>
      </c>
      <c r="F21" s="133">
        <v>41.24639999999272</v>
      </c>
      <c r="G21" s="111"/>
      <c r="H21" s="111">
        <v>1176077.0999999999</v>
      </c>
      <c r="I21">
        <f>+H21/1000</f>
        <v>1176.0771</v>
      </c>
    </row>
    <row r="22" spans="8:9" ht="12.75">
      <c r="H22">
        <v>2706517.7</v>
      </c>
      <c r="I22">
        <f>+H22/1000</f>
        <v>2706.5177000000003</v>
      </c>
    </row>
  </sheetData>
  <sheetProtection/>
  <mergeCells count="2">
    <mergeCell ref="A1:F1"/>
    <mergeCell ref="A2:F2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1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0.75390625" style="0" customWidth="1"/>
    <col min="2" max="6" width="6.875" style="0" bestFit="1" customWidth="1"/>
    <col min="7" max="8" width="6.25390625" style="0" customWidth="1"/>
  </cols>
  <sheetData>
    <row r="1" spans="1:6" ht="36.75" customHeight="1">
      <c r="A1" s="267" t="s">
        <v>189</v>
      </c>
      <c r="B1" s="267"/>
      <c r="C1" s="267"/>
      <c r="D1" s="267"/>
      <c r="E1" s="267"/>
      <c r="F1" s="267"/>
    </row>
    <row r="2" spans="1:6" ht="12.75">
      <c r="A2" s="272" t="s">
        <v>44</v>
      </c>
      <c r="B2" s="272"/>
      <c r="C2" s="272"/>
      <c r="D2" s="272"/>
      <c r="E2" s="272"/>
      <c r="F2" s="272"/>
    </row>
    <row r="3" spans="1:6" ht="12.75">
      <c r="A3" s="46"/>
      <c r="B3" s="124">
        <v>2016</v>
      </c>
      <c r="C3" s="109">
        <v>2017</v>
      </c>
      <c r="D3" s="109">
        <v>2018</v>
      </c>
      <c r="E3" s="109">
        <v>2019</v>
      </c>
      <c r="F3" s="149">
        <v>2020</v>
      </c>
    </row>
    <row r="4" spans="1:8" ht="12.75">
      <c r="A4" s="48" t="s">
        <v>45</v>
      </c>
      <c r="B4" s="49">
        <v>5764.2</v>
      </c>
      <c r="C4" s="49">
        <v>6256.6</v>
      </c>
      <c r="D4" s="49">
        <v>6877.400000000001</v>
      </c>
      <c r="E4" s="49">
        <v>7636.299999999999</v>
      </c>
      <c r="F4" s="49">
        <f>+F5+F6+F10</f>
        <v>8542.5</v>
      </c>
      <c r="G4" s="111"/>
      <c r="H4" s="111"/>
    </row>
    <row r="5" spans="1:8" ht="33.75">
      <c r="A5" s="23" t="s">
        <v>190</v>
      </c>
      <c r="B5" s="16">
        <v>3240.2</v>
      </c>
      <c r="C5" s="16">
        <v>3648.4</v>
      </c>
      <c r="D5" s="16">
        <v>4117.6</v>
      </c>
      <c r="E5" s="16">
        <v>4768.2</v>
      </c>
      <c r="F5" s="16">
        <v>4939.5</v>
      </c>
      <c r="G5" s="111"/>
      <c r="H5" s="111"/>
    </row>
    <row r="6" spans="1:8" ht="12.75">
      <c r="A6" s="23" t="s">
        <v>42</v>
      </c>
      <c r="B6" s="10">
        <v>11.3</v>
      </c>
      <c r="C6" s="10">
        <v>15.2</v>
      </c>
      <c r="D6" s="10">
        <v>31.8</v>
      </c>
      <c r="E6" s="10">
        <v>54.5</v>
      </c>
      <c r="F6" s="10">
        <f>+F7+F8+F9</f>
        <v>69.3</v>
      </c>
      <c r="G6" s="111"/>
      <c r="H6" s="111"/>
    </row>
    <row r="7" spans="1:8" ht="14.25" customHeight="1">
      <c r="A7" s="34" t="s">
        <v>46</v>
      </c>
      <c r="B7" s="11">
        <v>4.9</v>
      </c>
      <c r="C7" s="11">
        <v>4.2</v>
      </c>
      <c r="D7" s="11">
        <v>4.8</v>
      </c>
      <c r="E7" s="11">
        <v>6.6</v>
      </c>
      <c r="F7" s="111">
        <v>5.2</v>
      </c>
      <c r="G7" s="111"/>
      <c r="H7" s="111"/>
    </row>
    <row r="8" spans="1:8" ht="12.75">
      <c r="A8" s="34" t="s">
        <v>47</v>
      </c>
      <c r="B8" s="11">
        <v>2.2</v>
      </c>
      <c r="C8" s="11">
        <v>3.2</v>
      </c>
      <c r="D8" s="11">
        <v>2</v>
      </c>
      <c r="E8" s="11">
        <v>0.8</v>
      </c>
      <c r="F8" s="111">
        <v>0.4</v>
      </c>
      <c r="G8" s="111"/>
      <c r="H8" s="111"/>
    </row>
    <row r="9" spans="1:8" ht="12.75">
      <c r="A9" s="34" t="s">
        <v>48</v>
      </c>
      <c r="B9" s="11">
        <v>4.2</v>
      </c>
      <c r="C9" s="11">
        <v>7.8</v>
      </c>
      <c r="D9" s="11">
        <v>25</v>
      </c>
      <c r="E9" s="11">
        <v>47.1</v>
      </c>
      <c r="F9" s="111">
        <v>63.7</v>
      </c>
      <c r="G9" s="111"/>
      <c r="H9" s="111"/>
    </row>
    <row r="10" spans="1:8" ht="33.75">
      <c r="A10" s="23" t="s">
        <v>186</v>
      </c>
      <c r="B10" s="16">
        <v>2512.7</v>
      </c>
      <c r="C10" s="16">
        <v>2593</v>
      </c>
      <c r="D10" s="16">
        <v>2728</v>
      </c>
      <c r="E10" s="16">
        <v>2813.6</v>
      </c>
      <c r="F10" s="16">
        <v>3533.7</v>
      </c>
      <c r="G10" s="111"/>
      <c r="H10" s="111"/>
    </row>
    <row r="11" spans="1:8" ht="36">
      <c r="A11" s="50" t="s">
        <v>17</v>
      </c>
      <c r="B11" s="17">
        <v>5673.5</v>
      </c>
      <c r="C11" s="17">
        <v>6260.8</v>
      </c>
      <c r="D11" s="17">
        <v>6714.099999999999</v>
      </c>
      <c r="E11" s="17">
        <v>7489.6</v>
      </c>
      <c r="F11" s="17">
        <v>8405.5</v>
      </c>
      <c r="G11" s="111"/>
      <c r="H11" s="111"/>
    </row>
    <row r="12" spans="1:8" ht="12.75">
      <c r="A12" s="64" t="s">
        <v>54</v>
      </c>
      <c r="B12" s="11">
        <v>5673.5</v>
      </c>
      <c r="C12" s="11">
        <v>6260.8</v>
      </c>
      <c r="D12" s="11">
        <v>6714.1</v>
      </c>
      <c r="E12" s="11">
        <v>7489.6</v>
      </c>
      <c r="F12" s="11">
        <v>8405.5</v>
      </c>
      <c r="G12" s="111"/>
      <c r="H12" s="111"/>
    </row>
    <row r="13" spans="1:8" ht="36" customHeight="1">
      <c r="A13" s="52" t="s">
        <v>173</v>
      </c>
      <c r="B13" s="133">
        <f>+B4-B11</f>
        <v>90.69999999999982</v>
      </c>
      <c r="C13" s="133">
        <f>+C4-C11</f>
        <v>-4.199999999999818</v>
      </c>
      <c r="D13" s="133">
        <f>+D4-D11</f>
        <v>163.3000000000011</v>
      </c>
      <c r="E13" s="133">
        <f>+E4-E11</f>
        <v>146.6999999999989</v>
      </c>
      <c r="F13" s="133">
        <f>+F4-F11</f>
        <v>137</v>
      </c>
      <c r="G13" s="111"/>
      <c r="H13" s="111"/>
    </row>
    <row r="14" spans="1:5" ht="12.75">
      <c r="A14" s="53"/>
      <c r="B14" s="53"/>
      <c r="C14" s="53"/>
      <c r="D14" s="51"/>
      <c r="E14" s="11"/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625" style="0" customWidth="1"/>
    <col min="2" max="12" width="7.75390625" style="0" customWidth="1"/>
    <col min="13" max="13" width="6.375" style="0" customWidth="1"/>
  </cols>
  <sheetData>
    <row r="1" spans="1:12" ht="36.75" customHeight="1">
      <c r="A1" s="267" t="s">
        <v>55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>
      <c r="A2" s="273" t="s">
        <v>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2.75">
      <c r="A3" s="54"/>
      <c r="B3" s="55">
        <v>2010</v>
      </c>
      <c r="C3" s="55">
        <v>2011</v>
      </c>
      <c r="D3" s="55">
        <v>2012</v>
      </c>
      <c r="E3" s="55">
        <v>2013</v>
      </c>
      <c r="F3" s="55">
        <v>2014</v>
      </c>
      <c r="G3" s="56">
        <v>2015</v>
      </c>
      <c r="H3" s="57">
        <v>2016</v>
      </c>
      <c r="I3" s="57">
        <v>2017</v>
      </c>
      <c r="J3" s="57">
        <v>2018</v>
      </c>
      <c r="K3" s="57">
        <v>2019</v>
      </c>
      <c r="L3" s="57">
        <v>2020</v>
      </c>
    </row>
    <row r="4" spans="1:14" ht="45">
      <c r="A4" s="58" t="s">
        <v>191</v>
      </c>
      <c r="B4" s="16">
        <v>10107.6</v>
      </c>
      <c r="C4" s="16">
        <v>10864.5</v>
      </c>
      <c r="D4" s="16">
        <v>13240.8</v>
      </c>
      <c r="E4" s="16">
        <v>17550.5</v>
      </c>
      <c r="F4" s="16">
        <v>17508.7</v>
      </c>
      <c r="G4" s="16">
        <v>15509.38</v>
      </c>
      <c r="H4" s="16">
        <v>17274.26</v>
      </c>
      <c r="I4" s="16">
        <v>19106.45</v>
      </c>
      <c r="J4" s="16">
        <v>21077.43</v>
      </c>
      <c r="K4" s="16">
        <v>22953.24</v>
      </c>
      <c r="L4" s="16">
        <v>29818.93</v>
      </c>
      <c r="M4" s="111"/>
      <c r="N4" s="111"/>
    </row>
    <row r="5" spans="1:14" ht="39.75" customHeight="1">
      <c r="A5" s="59" t="s">
        <v>192</v>
      </c>
      <c r="B5" s="15">
        <v>5612.6</v>
      </c>
      <c r="C5" s="15">
        <v>6521.1</v>
      </c>
      <c r="D5" s="15">
        <v>7366.5</v>
      </c>
      <c r="E5" s="15">
        <v>9569.3</v>
      </c>
      <c r="F5" s="15">
        <v>9004.5</v>
      </c>
      <c r="G5" s="15">
        <v>8052.43</v>
      </c>
      <c r="H5" s="15">
        <v>10818.36</v>
      </c>
      <c r="I5" s="15">
        <v>15540.45</v>
      </c>
      <c r="J5" s="15">
        <v>18091.66</v>
      </c>
      <c r="K5" s="15">
        <v>19676.49</v>
      </c>
      <c r="L5" s="230">
        <v>25476</v>
      </c>
      <c r="M5" s="111"/>
      <c r="N5" s="111"/>
    </row>
    <row r="6" spans="1:14" ht="33.75">
      <c r="A6" s="60" t="s">
        <v>193</v>
      </c>
      <c r="B6" s="16">
        <v>15720.2</v>
      </c>
      <c r="C6" s="16">
        <v>17385.6</v>
      </c>
      <c r="D6" s="16">
        <v>20607.3</v>
      </c>
      <c r="E6" s="16">
        <v>27119.8</v>
      </c>
      <c r="F6" s="16">
        <v>26513.2</v>
      </c>
      <c r="G6" s="16">
        <v>23561.809999999998</v>
      </c>
      <c r="H6" s="16">
        <f>+H4+H5</f>
        <v>28092.62</v>
      </c>
      <c r="I6" s="16">
        <f>+I4+I5</f>
        <v>34646.9</v>
      </c>
      <c r="J6" s="16">
        <f>+J4+J5</f>
        <v>39169.09</v>
      </c>
      <c r="K6" s="16">
        <f>+K4+K5</f>
        <v>42629.73</v>
      </c>
      <c r="L6" s="16">
        <v>55294.93</v>
      </c>
      <c r="M6" s="111"/>
      <c r="N6" s="111"/>
    </row>
    <row r="7" spans="1:14" ht="42" customHeight="1">
      <c r="A7" s="59" t="s">
        <v>194</v>
      </c>
      <c r="B7" s="15">
        <v>9049.2</v>
      </c>
      <c r="C7" s="15">
        <v>10879.3</v>
      </c>
      <c r="D7" s="15">
        <v>14307.2</v>
      </c>
      <c r="E7" s="15">
        <v>17997.4</v>
      </c>
      <c r="F7" s="15">
        <v>16706.76</v>
      </c>
      <c r="G7" s="15">
        <v>15698.98</v>
      </c>
      <c r="H7" s="15">
        <v>18334.95</v>
      </c>
      <c r="I7" s="15">
        <v>18396.25</v>
      </c>
      <c r="J7" s="15">
        <v>19180.68</v>
      </c>
      <c r="K7" s="15">
        <v>20507.3</v>
      </c>
      <c r="L7" s="230">
        <v>20595.83</v>
      </c>
      <c r="M7" s="111"/>
      <c r="N7" s="111"/>
    </row>
    <row r="8" spans="1:14" ht="33.75">
      <c r="A8" s="59" t="s">
        <v>195</v>
      </c>
      <c r="B8" s="15">
        <v>1.3</v>
      </c>
      <c r="C8" s="15">
        <v>0.5</v>
      </c>
      <c r="D8" s="15">
        <v>0.1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11"/>
      <c r="N8" s="111"/>
    </row>
    <row r="9" spans="1:14" ht="33.75">
      <c r="A9" s="60" t="s">
        <v>196</v>
      </c>
      <c r="B9" s="16">
        <v>24770.7</v>
      </c>
      <c r="C9" s="16">
        <v>28265.4</v>
      </c>
      <c r="D9" s="16">
        <v>34914.6</v>
      </c>
      <c r="E9" s="16">
        <v>45117.1</v>
      </c>
      <c r="F9" s="16">
        <v>43219.94</v>
      </c>
      <c r="G9" s="16">
        <v>39260.78999999999</v>
      </c>
      <c r="H9" s="16">
        <f>+H6+H7</f>
        <v>46427.57</v>
      </c>
      <c r="I9" s="16">
        <f>+I6+I7</f>
        <v>53043.15</v>
      </c>
      <c r="J9" s="16">
        <f>+J6+J7</f>
        <v>58349.77</v>
      </c>
      <c r="K9" s="16">
        <f>+K6+K7</f>
        <v>63137.03</v>
      </c>
      <c r="L9" s="16">
        <v>75890.76</v>
      </c>
      <c r="M9" s="111"/>
      <c r="N9" s="111"/>
    </row>
    <row r="10" spans="1:14" ht="33.75">
      <c r="A10" s="59" t="s">
        <v>197</v>
      </c>
      <c r="B10" s="15">
        <v>12280.5</v>
      </c>
      <c r="C10" s="15">
        <v>12711.7</v>
      </c>
      <c r="D10" s="15">
        <v>14598.6</v>
      </c>
      <c r="E10" s="15">
        <v>17514.4</v>
      </c>
      <c r="F10" s="15">
        <v>22753.05</v>
      </c>
      <c r="G10" s="15">
        <v>24744.62</v>
      </c>
      <c r="H10" s="15">
        <v>24080.26</v>
      </c>
      <c r="I10" s="15">
        <v>24066.6</v>
      </c>
      <c r="J10" s="15">
        <v>24844.24</v>
      </c>
      <c r="K10" s="15">
        <v>26813.67</v>
      </c>
      <c r="L10" s="230">
        <v>31734.16</v>
      </c>
      <c r="M10" s="111"/>
      <c r="N10" s="111"/>
    </row>
    <row r="11" spans="1:14" ht="33.75">
      <c r="A11" s="162" t="s">
        <v>198</v>
      </c>
      <c r="B11" s="163">
        <v>37051.2</v>
      </c>
      <c r="C11" s="163">
        <v>40977.1</v>
      </c>
      <c r="D11" s="163">
        <v>49513.2</v>
      </c>
      <c r="E11" s="163">
        <v>62631.5</v>
      </c>
      <c r="F11" s="163">
        <v>65972.95999999999</v>
      </c>
      <c r="G11" s="163">
        <f>+G9+G10</f>
        <v>64005.40999999999</v>
      </c>
      <c r="H11" s="163">
        <f>+H9+H10</f>
        <v>70507.83</v>
      </c>
      <c r="I11" s="163">
        <f>+I9+I10</f>
        <v>77109.75</v>
      </c>
      <c r="J11" s="163">
        <f>+J9+J10</f>
        <v>83194.01</v>
      </c>
      <c r="K11" s="163">
        <f>+K9+K10</f>
        <v>89950.7</v>
      </c>
      <c r="L11" s="163">
        <v>107624.91</v>
      </c>
      <c r="M11" s="111"/>
      <c r="N11" s="111"/>
    </row>
  </sheetData>
  <sheetProtection/>
  <mergeCells count="2">
    <mergeCell ref="A2:L2"/>
    <mergeCell ref="A1:L1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20"/>
  <sheetViews>
    <sheetView zoomScalePageLayoutView="0" workbookViewId="0" topLeftCell="A1">
      <pane ySplit="3" topLeftCell="A4" activePane="bottomLeft" state="frozen"/>
      <selection pane="topLeft" activeCell="A1" sqref="A1:L1"/>
      <selection pane="bottomLeft" activeCell="A3" sqref="A3"/>
    </sheetView>
  </sheetViews>
  <sheetFormatPr defaultColWidth="9.00390625" defaultRowHeight="12.75"/>
  <cols>
    <col min="1" max="1" width="32.75390625" style="0" customWidth="1"/>
    <col min="2" max="7" width="5.625" style="0" bestFit="1" customWidth="1"/>
    <col min="8" max="10" width="6.25390625" style="0" bestFit="1" customWidth="1"/>
    <col min="11" max="11" width="6.25390625" style="0" customWidth="1"/>
    <col min="12" max="12" width="6.75390625" style="214" bestFit="1" customWidth="1"/>
    <col min="13" max="14" width="5.75390625" style="0" customWidth="1"/>
  </cols>
  <sheetData>
    <row r="1" spans="1:12" ht="36.75" customHeight="1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1.25" customHeight="1">
      <c r="A2" s="272" t="s">
        <v>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>
      <c r="A3" s="62"/>
      <c r="B3" s="37">
        <v>2010</v>
      </c>
      <c r="C3" s="123">
        <v>2011</v>
      </c>
      <c r="D3" s="123">
        <v>2012</v>
      </c>
      <c r="E3" s="123">
        <v>2013</v>
      </c>
      <c r="F3" s="123">
        <v>2014</v>
      </c>
      <c r="G3" s="62">
        <v>2015</v>
      </c>
      <c r="H3" s="47">
        <v>2016</v>
      </c>
      <c r="I3" s="47">
        <v>2017</v>
      </c>
      <c r="J3" s="47">
        <v>2018</v>
      </c>
      <c r="K3" s="109">
        <v>2019</v>
      </c>
      <c r="L3" s="224">
        <v>2020</v>
      </c>
    </row>
    <row r="4" spans="1:12" ht="31.5" customHeight="1">
      <c r="A4" s="22" t="s">
        <v>200</v>
      </c>
      <c r="B4" s="165">
        <v>62418.2</v>
      </c>
      <c r="C4" s="165">
        <v>70648.5</v>
      </c>
      <c r="D4" s="165">
        <v>73811.5</v>
      </c>
      <c r="E4" s="165">
        <f aca="true" t="shared" si="0" ref="E4:K4">SUM(E5:E13)</f>
        <v>81409.9</v>
      </c>
      <c r="F4" s="165">
        <f t="shared" si="0"/>
        <v>93900.48379999999</v>
      </c>
      <c r="G4" s="165">
        <f t="shared" si="0"/>
        <v>98905.22480099999</v>
      </c>
      <c r="H4" s="165">
        <f t="shared" si="0"/>
        <v>99700.607374</v>
      </c>
      <c r="I4" s="165">
        <f t="shared" si="0"/>
        <v>108884.329736</v>
      </c>
      <c r="J4" s="165">
        <f t="shared" si="0"/>
        <v>113009.97766099998</v>
      </c>
      <c r="K4" s="165">
        <f t="shared" si="0"/>
        <v>121535.316099</v>
      </c>
      <c r="L4" s="165">
        <v>113672.6</v>
      </c>
    </row>
    <row r="5" spans="1:12" ht="33.75">
      <c r="A5" s="64" t="s">
        <v>58</v>
      </c>
      <c r="B5" s="65">
        <v>34382.3</v>
      </c>
      <c r="C5" s="65">
        <v>38622.4</v>
      </c>
      <c r="D5" s="65">
        <v>41637.3</v>
      </c>
      <c r="E5" s="65">
        <v>46042.6</v>
      </c>
      <c r="F5" s="65">
        <v>49612.5776</v>
      </c>
      <c r="G5" s="65">
        <v>53075.815202</v>
      </c>
      <c r="H5" s="65">
        <v>57798.806098</v>
      </c>
      <c r="I5" s="65">
        <v>64385.711395</v>
      </c>
      <c r="J5" s="65">
        <v>67741.924393</v>
      </c>
      <c r="K5" s="65">
        <v>73934.533827</v>
      </c>
      <c r="L5" s="65">
        <v>71586.1</v>
      </c>
    </row>
    <row r="6" spans="1:12" ht="41.25" customHeight="1">
      <c r="A6" s="24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56.25">
      <c r="A7" s="64" t="s">
        <v>201</v>
      </c>
      <c r="B7" s="166">
        <v>2259.6</v>
      </c>
      <c r="C7" s="166">
        <v>3906.9</v>
      </c>
      <c r="D7" s="166">
        <v>4713.2</v>
      </c>
      <c r="E7" s="166">
        <v>4821.4</v>
      </c>
      <c r="F7" s="166">
        <v>4667.3468</v>
      </c>
      <c r="G7" s="166">
        <v>4823.42754</v>
      </c>
      <c r="H7" s="166">
        <v>4794.246098</v>
      </c>
      <c r="I7" s="166">
        <v>5494.246487</v>
      </c>
      <c r="J7" s="166">
        <v>4174.73223</v>
      </c>
      <c r="K7" s="166">
        <v>3638.205454</v>
      </c>
      <c r="L7" s="166">
        <v>2883.9</v>
      </c>
    </row>
    <row r="8" spans="1:12" ht="22.5">
      <c r="A8" s="64" t="s">
        <v>60</v>
      </c>
      <c r="B8" s="65">
        <v>1424.9</v>
      </c>
      <c r="C8" s="65">
        <v>1647.9</v>
      </c>
      <c r="D8" s="65">
        <v>1894.4</v>
      </c>
      <c r="E8" s="65">
        <v>2224.9</v>
      </c>
      <c r="F8" s="65">
        <v>2371.1823</v>
      </c>
      <c r="G8" s="65">
        <v>2161.193981</v>
      </c>
      <c r="H8" s="65">
        <v>1556.06877</v>
      </c>
      <c r="I8" s="65">
        <v>1362.06154</v>
      </c>
      <c r="J8" s="65">
        <v>1386.390537</v>
      </c>
      <c r="K8" s="65">
        <v>1425.38853</v>
      </c>
      <c r="L8" s="65">
        <v>663.5</v>
      </c>
    </row>
    <row r="9" spans="1:12" ht="45">
      <c r="A9" s="24" t="s">
        <v>61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51" customHeight="1">
      <c r="A10" s="64" t="s">
        <v>202</v>
      </c>
      <c r="B10" s="166">
        <v>4444.9</v>
      </c>
      <c r="C10" s="166">
        <v>4961.7</v>
      </c>
      <c r="D10" s="166">
        <v>4803.6</v>
      </c>
      <c r="E10" s="166">
        <v>5283.5</v>
      </c>
      <c r="F10" s="166">
        <v>9351.1</v>
      </c>
      <c r="G10" s="166">
        <v>8802.094229</v>
      </c>
      <c r="H10" s="166">
        <v>6027.93224</v>
      </c>
      <c r="I10" s="166">
        <v>6345.664304</v>
      </c>
      <c r="J10" s="166">
        <v>5961.04264</v>
      </c>
      <c r="K10" s="166">
        <v>6760.407527</v>
      </c>
      <c r="L10" s="166">
        <v>4313.3</v>
      </c>
    </row>
    <row r="11" spans="1:12" ht="12.75">
      <c r="A11" s="64" t="s">
        <v>62</v>
      </c>
      <c r="B11" s="65">
        <v>1320.9</v>
      </c>
      <c r="C11" s="65">
        <v>1522.5</v>
      </c>
      <c r="D11" s="65">
        <v>2093.6</v>
      </c>
      <c r="E11" s="65">
        <v>2586.4</v>
      </c>
      <c r="F11" s="65">
        <v>2399.5771</v>
      </c>
      <c r="G11" s="65">
        <v>1924.693849</v>
      </c>
      <c r="H11" s="65">
        <v>2014.281294</v>
      </c>
      <c r="I11" s="65">
        <v>2600.479714</v>
      </c>
      <c r="J11" s="65">
        <v>2546.005327</v>
      </c>
      <c r="K11" s="65">
        <v>2468.514813</v>
      </c>
      <c r="L11" s="65">
        <v>1718.5</v>
      </c>
    </row>
    <row r="12" spans="1:11" ht="22.5">
      <c r="A12" s="24" t="s">
        <v>63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33.75">
      <c r="A13" s="64" t="s">
        <v>203</v>
      </c>
      <c r="B13" s="166">
        <v>18585.6</v>
      </c>
      <c r="C13" s="166">
        <v>19987.1</v>
      </c>
      <c r="D13" s="166">
        <v>18699.4</v>
      </c>
      <c r="E13" s="166">
        <v>20451.1</v>
      </c>
      <c r="F13" s="166">
        <v>25498.7</v>
      </c>
      <c r="G13" s="166">
        <v>28118</v>
      </c>
      <c r="H13" s="166">
        <v>27509.272874</v>
      </c>
      <c r="I13" s="166">
        <v>28696.166296</v>
      </c>
      <c r="J13" s="166">
        <v>31199.882533999997</v>
      </c>
      <c r="K13" s="166">
        <v>33308.265948</v>
      </c>
      <c r="L13" s="166">
        <v>32507.3</v>
      </c>
    </row>
    <row r="14" spans="1:12" ht="33.75">
      <c r="A14" s="36" t="s">
        <v>204</v>
      </c>
      <c r="B14" s="165">
        <v>62707.8</v>
      </c>
      <c r="C14" s="165">
        <v>71332.7</v>
      </c>
      <c r="D14" s="165">
        <v>77212.5</v>
      </c>
      <c r="E14" s="165">
        <f>SUM(E15:E20)</f>
        <v>86322.7</v>
      </c>
      <c r="F14" s="165">
        <f>SUM(F15:F20)</f>
        <v>92932.2697</v>
      </c>
      <c r="G14" s="165">
        <f>SUM(G15:G20)</f>
        <v>96557.064148</v>
      </c>
      <c r="H14" s="165">
        <f>SUM(H15:H20)</f>
        <v>101453.310757</v>
      </c>
      <c r="I14" s="165">
        <f>SUM(I15:I20)</f>
        <v>110716.633788</v>
      </c>
      <c r="J14" s="165">
        <f>SUM(J15:J20)</f>
        <v>115047.523103</v>
      </c>
      <c r="K14" s="165">
        <f>SUM(K15:K20)</f>
        <v>123411.91476300001</v>
      </c>
      <c r="L14" s="165">
        <v>120534.4</v>
      </c>
    </row>
    <row r="15" spans="1:12" ht="30" customHeight="1">
      <c r="A15" s="64" t="s">
        <v>64</v>
      </c>
      <c r="B15" s="65">
        <v>9558.7</v>
      </c>
      <c r="C15" s="65">
        <v>9949.7</v>
      </c>
      <c r="D15" s="65">
        <v>10569.6</v>
      </c>
      <c r="E15" s="65">
        <v>10707.2</v>
      </c>
      <c r="F15" s="65">
        <v>11281.7271</v>
      </c>
      <c r="G15" s="65">
        <v>12902</v>
      </c>
      <c r="H15" s="65">
        <v>12817.223343</v>
      </c>
      <c r="I15" s="65">
        <v>13032.40754</v>
      </c>
      <c r="J15" s="65">
        <v>13018.917332</v>
      </c>
      <c r="K15" s="65">
        <v>13761.302665</v>
      </c>
      <c r="L15" s="65" t="s">
        <v>253</v>
      </c>
    </row>
    <row r="16" spans="1:12" ht="62.25" customHeight="1">
      <c r="A16" s="24" t="s">
        <v>65</v>
      </c>
      <c r="B16" s="66"/>
      <c r="C16" s="66"/>
      <c r="D16" s="66"/>
      <c r="E16" s="66"/>
      <c r="F16" s="66"/>
      <c r="G16" s="66"/>
      <c r="H16" s="65"/>
      <c r="I16" s="65"/>
      <c r="J16" s="65"/>
      <c r="K16" s="65"/>
      <c r="L16" s="225"/>
    </row>
    <row r="17" spans="1:12" ht="45">
      <c r="A17" s="64" t="s">
        <v>205</v>
      </c>
      <c r="B17" s="166">
        <v>2381.8</v>
      </c>
      <c r="C17" s="166">
        <v>2881.2</v>
      </c>
      <c r="D17" s="166">
        <v>3437.8</v>
      </c>
      <c r="E17" s="166">
        <v>3394.8</v>
      </c>
      <c r="F17" s="166">
        <v>4277.9504</v>
      </c>
      <c r="G17" s="166">
        <v>5001.089489</v>
      </c>
      <c r="H17" s="166">
        <v>3245.615393</v>
      </c>
      <c r="I17" s="166">
        <v>3382.84806</v>
      </c>
      <c r="J17" s="166">
        <v>2733.53213</v>
      </c>
      <c r="K17" s="166">
        <v>2528.340952</v>
      </c>
      <c r="L17" s="166">
        <v>1764.7</v>
      </c>
    </row>
    <row r="18" spans="1:12" ht="22.5">
      <c r="A18" s="64" t="s">
        <v>66</v>
      </c>
      <c r="B18" s="65">
        <v>27941</v>
      </c>
      <c r="C18" s="65">
        <v>32116.9</v>
      </c>
      <c r="D18" s="65">
        <v>35107.9</v>
      </c>
      <c r="E18" s="65">
        <v>39145.5</v>
      </c>
      <c r="F18" s="65">
        <v>35183.8176</v>
      </c>
      <c r="G18" s="65">
        <v>35729.974659</v>
      </c>
      <c r="H18" s="65">
        <v>39163.373741</v>
      </c>
      <c r="I18" s="65">
        <v>39489.04531</v>
      </c>
      <c r="J18" s="65">
        <v>37970.911832</v>
      </c>
      <c r="K18" s="65">
        <v>39316.174374</v>
      </c>
      <c r="L18" s="65" t="s">
        <v>254</v>
      </c>
    </row>
    <row r="19" spans="1:11" ht="44.25" customHeight="1">
      <c r="A19" s="24" t="s">
        <v>67</v>
      </c>
      <c r="B19" s="63"/>
      <c r="C19" s="63"/>
      <c r="D19" s="63"/>
      <c r="E19" s="63"/>
      <c r="F19" s="63"/>
      <c r="G19" s="63"/>
      <c r="H19" s="65"/>
      <c r="I19" s="65"/>
      <c r="J19" s="65"/>
      <c r="K19" s="65"/>
    </row>
    <row r="20" spans="1:12" ht="33.75">
      <c r="A20" s="126" t="s">
        <v>206</v>
      </c>
      <c r="B20" s="167">
        <v>22826.3</v>
      </c>
      <c r="C20" s="167">
        <v>26384.9</v>
      </c>
      <c r="D20" s="167">
        <v>28097.2</v>
      </c>
      <c r="E20" s="167">
        <v>33075.2</v>
      </c>
      <c r="F20" s="167">
        <v>42188.774600000004</v>
      </c>
      <c r="G20" s="167">
        <f>43750-826</f>
        <v>42924</v>
      </c>
      <c r="H20" s="167">
        <v>46227.09828</v>
      </c>
      <c r="I20" s="167">
        <v>54812.332878</v>
      </c>
      <c r="J20" s="167">
        <v>61324.161809</v>
      </c>
      <c r="K20" s="167">
        <v>67806.096772</v>
      </c>
      <c r="L20" s="167">
        <v>68203.8</v>
      </c>
    </row>
  </sheetData>
  <sheetProtection/>
  <mergeCells count="2">
    <mergeCell ref="A2:L2"/>
    <mergeCell ref="A1:L1"/>
  </mergeCells>
  <printOptions/>
  <pageMargins left="0.43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Y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1.25390625" style="0" customWidth="1"/>
    <col min="2" max="12" width="6.25390625" style="0" customWidth="1"/>
    <col min="13" max="13" width="5.125" style="0" customWidth="1"/>
  </cols>
  <sheetData>
    <row r="1" spans="1:12" ht="36.75" customHeight="1">
      <c r="A1" s="267" t="s">
        <v>212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>
      <c r="A2" s="272" t="s">
        <v>68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>
      <c r="A3" s="62"/>
      <c r="B3" s="37">
        <v>2010</v>
      </c>
      <c r="C3" s="123">
        <v>2011</v>
      </c>
      <c r="D3" s="123">
        <v>2012</v>
      </c>
      <c r="E3" s="123">
        <v>2013</v>
      </c>
      <c r="F3" s="123">
        <v>2014</v>
      </c>
      <c r="G3" s="62">
        <v>2015</v>
      </c>
      <c r="H3" s="47">
        <v>2016</v>
      </c>
      <c r="I3" s="47">
        <v>2017</v>
      </c>
      <c r="J3" s="47">
        <v>2018</v>
      </c>
      <c r="K3" s="109">
        <v>2019</v>
      </c>
      <c r="L3" s="149">
        <v>2020</v>
      </c>
    </row>
    <row r="4" spans="1:25" ht="45">
      <c r="A4" s="22" t="s">
        <v>207</v>
      </c>
      <c r="B4" s="165">
        <v>26915.5</v>
      </c>
      <c r="C4" s="165">
        <v>30962.9</v>
      </c>
      <c r="D4" s="165">
        <v>35948.3</v>
      </c>
      <c r="E4" s="165">
        <f aca="true" t="shared" si="0" ref="E4:K4">SUM(E5:E6)</f>
        <v>42632.7</v>
      </c>
      <c r="F4" s="165">
        <f t="shared" si="0"/>
        <v>41273</v>
      </c>
      <c r="G4" s="165">
        <f t="shared" si="0"/>
        <v>42720.9010895215</v>
      </c>
      <c r="H4" s="165">
        <v>39454.83578850481</v>
      </c>
      <c r="I4" s="165">
        <f t="shared" si="0"/>
        <v>38100.82</v>
      </c>
      <c r="J4" s="165">
        <f t="shared" si="0"/>
        <v>39656.167533</v>
      </c>
      <c r="K4" s="168">
        <f t="shared" si="0"/>
        <v>44205.419721</v>
      </c>
      <c r="L4" s="168">
        <v>48744.42984206999</v>
      </c>
      <c r="M4" s="111"/>
      <c r="N4" s="111"/>
      <c r="O4" s="143"/>
      <c r="P4" s="205"/>
      <c r="Q4" s="205"/>
      <c r="R4" s="205"/>
      <c r="S4" s="205"/>
      <c r="T4" s="205"/>
      <c r="U4" s="205"/>
      <c r="V4" s="205"/>
      <c r="W4" s="205"/>
      <c r="X4" s="204"/>
      <c r="Y4" s="205"/>
    </row>
    <row r="5" spans="1:15" ht="33.75">
      <c r="A5" s="64" t="s">
        <v>208</v>
      </c>
      <c r="B5" s="166">
        <v>3929.8</v>
      </c>
      <c r="C5" s="166">
        <v>3833.9</v>
      </c>
      <c r="D5" s="166">
        <v>4291.9</v>
      </c>
      <c r="E5" s="166">
        <v>5257.7</v>
      </c>
      <c r="F5" s="166">
        <v>3409.4</v>
      </c>
      <c r="G5" s="166">
        <v>3149.3702899232</v>
      </c>
      <c r="H5" s="166">
        <v>2759.3131719364</v>
      </c>
      <c r="I5" s="166">
        <v>2480.3031530999997</v>
      </c>
      <c r="J5" s="166">
        <v>2345.708668</v>
      </c>
      <c r="K5" s="169">
        <v>2295.007172</v>
      </c>
      <c r="L5" s="169">
        <v>2699.428441</v>
      </c>
      <c r="M5" s="111"/>
      <c r="N5" s="111"/>
      <c r="O5" s="111"/>
    </row>
    <row r="6" spans="1:15" ht="33.75">
      <c r="A6" s="64" t="s">
        <v>209</v>
      </c>
      <c r="B6" s="166">
        <v>22985.7</v>
      </c>
      <c r="C6" s="166">
        <v>27129</v>
      </c>
      <c r="D6" s="166">
        <v>31656.4</v>
      </c>
      <c r="E6" s="166">
        <v>37375</v>
      </c>
      <c r="F6" s="166">
        <v>37863.6</v>
      </c>
      <c r="G6" s="166">
        <v>39571.5307995983</v>
      </c>
      <c r="H6" s="166">
        <v>36695.52261656841</v>
      </c>
      <c r="I6" s="166">
        <v>35620.5168469</v>
      </c>
      <c r="J6" s="166">
        <v>37310.458865</v>
      </c>
      <c r="K6" s="169">
        <v>41910.412549</v>
      </c>
      <c r="L6" s="169">
        <v>46045.001401069996</v>
      </c>
      <c r="M6" s="111"/>
      <c r="N6" s="111"/>
      <c r="O6" s="111"/>
    </row>
    <row r="7" spans="1:25" ht="21" customHeight="1">
      <c r="A7" s="36" t="s">
        <v>69</v>
      </c>
      <c r="B7" s="231">
        <v>18464.9</v>
      </c>
      <c r="C7" s="231">
        <v>21277.1</v>
      </c>
      <c r="D7" s="231">
        <v>25257.3</v>
      </c>
      <c r="E7" s="231">
        <f aca="true" t="shared" si="1" ref="E7:K7">SUM(E9:E10)</f>
        <v>31053.53</v>
      </c>
      <c r="F7" s="231">
        <f t="shared" si="1"/>
        <v>33986.9</v>
      </c>
      <c r="G7" s="231">
        <v>34874.83</v>
      </c>
      <c r="H7" s="231">
        <f t="shared" si="1"/>
        <v>36772.2</v>
      </c>
      <c r="I7" s="231">
        <f t="shared" si="1"/>
        <v>38629.84</v>
      </c>
      <c r="J7" s="231">
        <f t="shared" si="1"/>
        <v>41454.804523</v>
      </c>
      <c r="K7" s="232">
        <f t="shared" si="1"/>
        <v>45379.490000000005</v>
      </c>
      <c r="L7" s="232">
        <v>50620.890755</v>
      </c>
      <c r="M7" s="111"/>
      <c r="N7" s="111"/>
      <c r="O7" s="143"/>
      <c r="P7" s="205"/>
      <c r="Q7" s="205"/>
      <c r="R7" s="205"/>
      <c r="S7" s="205"/>
      <c r="T7" s="205"/>
      <c r="U7" s="205"/>
      <c r="V7" s="205"/>
      <c r="W7" s="205"/>
      <c r="X7" s="205"/>
      <c r="Y7" s="205"/>
    </row>
    <row r="8" spans="1:15" ht="21" customHeight="1">
      <c r="A8" s="44" t="s">
        <v>70</v>
      </c>
      <c r="B8" s="66"/>
      <c r="C8" s="66"/>
      <c r="D8" s="66"/>
      <c r="E8" s="66"/>
      <c r="F8" s="66"/>
      <c r="G8" s="226"/>
      <c r="H8" s="66"/>
      <c r="I8" s="66"/>
      <c r="J8" s="66"/>
      <c r="K8" s="134"/>
      <c r="L8" s="134"/>
      <c r="M8" s="111"/>
      <c r="N8" s="111"/>
      <c r="O8" s="111"/>
    </row>
    <row r="9" spans="1:15" ht="33.75">
      <c r="A9" s="64" t="s">
        <v>210</v>
      </c>
      <c r="B9" s="166">
        <v>9000.5</v>
      </c>
      <c r="C9" s="166">
        <v>11451.3</v>
      </c>
      <c r="D9" s="166">
        <v>14168.2</v>
      </c>
      <c r="E9" s="166">
        <v>17965.989999999998</v>
      </c>
      <c r="F9" s="166">
        <v>17165.82</v>
      </c>
      <c r="G9" s="166">
        <v>16963.46</v>
      </c>
      <c r="H9" s="166">
        <v>20092.41</v>
      </c>
      <c r="I9" s="166">
        <v>21425.13</v>
      </c>
      <c r="J9" s="166">
        <v>23742.842898</v>
      </c>
      <c r="K9" s="169">
        <v>26472.73</v>
      </c>
      <c r="L9" s="169">
        <v>29815.962285</v>
      </c>
      <c r="M9" s="111"/>
      <c r="N9" s="111"/>
      <c r="O9" s="111"/>
    </row>
    <row r="10" spans="1:15" ht="33.75">
      <c r="A10" s="126" t="s">
        <v>211</v>
      </c>
      <c r="B10" s="167">
        <v>9464.4</v>
      </c>
      <c r="C10" s="167">
        <v>9825.8</v>
      </c>
      <c r="D10" s="167">
        <v>11089.1</v>
      </c>
      <c r="E10" s="167">
        <v>13087.539999999999</v>
      </c>
      <c r="F10" s="167">
        <v>16821.08</v>
      </c>
      <c r="G10" s="167">
        <v>17911.37</v>
      </c>
      <c r="H10" s="167">
        <v>16679.79</v>
      </c>
      <c r="I10" s="167">
        <v>17204.71</v>
      </c>
      <c r="J10" s="167">
        <v>17711.961625</v>
      </c>
      <c r="K10" s="170">
        <v>18906.760000000002</v>
      </c>
      <c r="L10" s="170">
        <v>20804.92847</v>
      </c>
      <c r="M10" s="111"/>
      <c r="N10" s="111"/>
      <c r="O10" s="111"/>
    </row>
    <row r="13" spans="6:11" ht="12.75">
      <c r="F13" s="206"/>
      <c r="G13" s="206"/>
      <c r="H13" s="205"/>
      <c r="I13" s="206"/>
      <c r="J13" s="206"/>
      <c r="K13" s="206"/>
    </row>
    <row r="14" spans="6:11" ht="12.75">
      <c r="F14" s="206"/>
      <c r="G14" s="206"/>
      <c r="H14" s="205"/>
      <c r="I14" s="206"/>
      <c r="J14" s="206"/>
      <c r="K14" s="206"/>
    </row>
    <row r="15" spans="6:11" ht="12.75">
      <c r="F15" s="206"/>
      <c r="G15" s="206"/>
      <c r="H15" s="205"/>
      <c r="I15" s="206"/>
      <c r="J15" s="206"/>
      <c r="K15" s="206"/>
    </row>
    <row r="17" spans="6:11" ht="12.75">
      <c r="F17" s="203"/>
      <c r="G17" s="203"/>
      <c r="H17" s="203"/>
      <c r="I17" s="203"/>
      <c r="J17" s="203"/>
      <c r="K17" s="203"/>
    </row>
    <row r="19" spans="6:11" ht="12.75">
      <c r="F19" s="205"/>
      <c r="G19" s="205"/>
      <c r="H19" s="205"/>
      <c r="I19" s="205"/>
      <c r="J19" s="205"/>
      <c r="K19" s="205"/>
    </row>
    <row r="20" spans="6:11" ht="12.75">
      <c r="F20" s="205"/>
      <c r="G20" s="205"/>
      <c r="H20" s="205"/>
      <c r="I20" s="205"/>
      <c r="J20" s="205"/>
      <c r="K20" s="205"/>
    </row>
    <row r="21" spans="6:11" ht="12.75">
      <c r="F21" s="205"/>
      <c r="G21" s="205"/>
      <c r="H21" s="205"/>
      <c r="I21" s="205"/>
      <c r="J21" s="205"/>
      <c r="K21" s="205"/>
    </row>
    <row r="23" spans="6:11" ht="12.75">
      <c r="F23" s="207"/>
      <c r="G23" s="207"/>
      <c r="H23" s="207"/>
      <c r="I23" s="207"/>
      <c r="J23" s="207"/>
      <c r="K23" s="207"/>
    </row>
  </sheetData>
  <sheetProtection/>
  <mergeCells count="2">
    <mergeCell ref="A2:L2"/>
    <mergeCell ref="A1:L1"/>
  </mergeCells>
  <printOptions/>
  <pageMargins left="0.58" right="0.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19"/>
  <sheetViews>
    <sheetView zoomScalePageLayoutView="0" workbookViewId="0" topLeftCell="A1">
      <pane ySplit="3" topLeftCell="A4" activePane="bottomLeft" state="frozen"/>
      <selection pane="topLeft" activeCell="F11" sqref="F11"/>
      <selection pane="bottomLeft" activeCell="A2" sqref="A2:A3"/>
    </sheetView>
  </sheetViews>
  <sheetFormatPr defaultColWidth="9.00390625" defaultRowHeight="12.75"/>
  <cols>
    <col min="1" max="1" width="33.625" style="0" customWidth="1"/>
    <col min="2" max="10" width="6.75390625" style="0" customWidth="1"/>
  </cols>
  <sheetData>
    <row r="1" spans="1:10" ht="36.75" customHeight="1">
      <c r="A1" s="278" t="s">
        <v>71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62.25" customHeight="1">
      <c r="A2" s="274"/>
      <c r="B2" s="276" t="s">
        <v>150</v>
      </c>
      <c r="C2" s="270"/>
      <c r="D2" s="270"/>
      <c r="E2" s="271" t="s">
        <v>72</v>
      </c>
      <c r="F2" s="271"/>
      <c r="G2" s="271"/>
      <c r="H2" s="277" t="s">
        <v>143</v>
      </c>
      <c r="I2" s="277"/>
      <c r="J2" s="277"/>
    </row>
    <row r="3" spans="1:10" ht="12.75">
      <c r="A3" s="275"/>
      <c r="B3" s="114">
        <v>2015</v>
      </c>
      <c r="C3" s="148">
        <v>2019</v>
      </c>
      <c r="D3" s="116">
        <v>2020</v>
      </c>
      <c r="E3" s="114">
        <v>2015</v>
      </c>
      <c r="F3" s="148">
        <v>2019</v>
      </c>
      <c r="G3" s="116">
        <v>2020</v>
      </c>
      <c r="H3" s="114">
        <v>2015</v>
      </c>
      <c r="I3" s="115">
        <v>2019</v>
      </c>
      <c r="J3" s="116">
        <v>2020</v>
      </c>
    </row>
    <row r="4" spans="1:11" ht="12.75">
      <c r="A4" s="22" t="s">
        <v>73</v>
      </c>
      <c r="B4" s="112">
        <v>51216</v>
      </c>
      <c r="C4" s="112">
        <v>56714</v>
      </c>
      <c r="D4" s="112">
        <v>58063</v>
      </c>
      <c r="E4" s="112">
        <v>21985</v>
      </c>
      <c r="F4" s="112">
        <v>28953</v>
      </c>
      <c r="G4" s="112">
        <v>27213</v>
      </c>
      <c r="H4" s="112">
        <v>26183</v>
      </c>
      <c r="I4" s="112">
        <v>21767</v>
      </c>
      <c r="J4" s="112">
        <v>24150</v>
      </c>
      <c r="K4" s="111"/>
    </row>
    <row r="5" spans="1:11" ht="33.75">
      <c r="A5" s="64" t="s">
        <v>213</v>
      </c>
      <c r="B5" s="171">
        <v>3168</v>
      </c>
      <c r="C5" s="171">
        <v>4428</v>
      </c>
      <c r="D5" s="171">
        <v>4681</v>
      </c>
      <c r="E5" s="171">
        <v>1579</v>
      </c>
      <c r="F5" s="171">
        <v>2657</v>
      </c>
      <c r="G5" s="171">
        <v>2028</v>
      </c>
      <c r="H5" s="171">
        <v>1457</v>
      </c>
      <c r="I5" s="171">
        <v>1563</v>
      </c>
      <c r="J5" s="171">
        <v>2397</v>
      </c>
      <c r="K5" s="111"/>
    </row>
    <row r="6" spans="1:11" ht="33.75">
      <c r="A6" s="64" t="s">
        <v>214</v>
      </c>
      <c r="B6" s="171">
        <v>4482</v>
      </c>
      <c r="C6" s="171">
        <v>4906</v>
      </c>
      <c r="D6" s="171">
        <v>5024</v>
      </c>
      <c r="E6" s="171">
        <v>1955</v>
      </c>
      <c r="F6" s="171">
        <v>2410</v>
      </c>
      <c r="G6" s="171">
        <v>2385</v>
      </c>
      <c r="H6" s="171">
        <v>2345</v>
      </c>
      <c r="I6" s="171">
        <v>2046</v>
      </c>
      <c r="J6" s="171">
        <v>2112</v>
      </c>
      <c r="K6" s="111"/>
    </row>
    <row r="7" spans="1:11" ht="22.5" customHeight="1">
      <c r="A7" s="64" t="s">
        <v>75</v>
      </c>
      <c r="B7" s="113">
        <v>100</v>
      </c>
      <c r="C7" s="113">
        <v>111</v>
      </c>
      <c r="D7" s="113">
        <v>144</v>
      </c>
      <c r="E7" s="113">
        <v>18</v>
      </c>
      <c r="F7" s="113">
        <v>47</v>
      </c>
      <c r="G7" s="113">
        <v>45</v>
      </c>
      <c r="H7" s="113">
        <v>80</v>
      </c>
      <c r="I7" s="113">
        <v>44</v>
      </c>
      <c r="J7" s="113">
        <v>76</v>
      </c>
      <c r="K7" s="111"/>
    </row>
    <row r="8" spans="1:11" ht="56.25">
      <c r="A8" s="24" t="s">
        <v>76</v>
      </c>
      <c r="B8" s="113"/>
      <c r="C8" s="112"/>
      <c r="D8" s="113"/>
      <c r="E8" s="113"/>
      <c r="F8" s="113"/>
      <c r="G8" s="113"/>
      <c r="H8" s="113"/>
      <c r="I8" s="113"/>
      <c r="J8" s="113"/>
      <c r="K8" s="111"/>
    </row>
    <row r="9" spans="1:11" ht="22.5">
      <c r="A9" s="64" t="s">
        <v>77</v>
      </c>
      <c r="B9" s="113">
        <v>365</v>
      </c>
      <c r="C9" s="113">
        <v>459</v>
      </c>
      <c r="D9" s="113">
        <v>468</v>
      </c>
      <c r="E9" s="113">
        <v>142</v>
      </c>
      <c r="F9" s="113">
        <v>172</v>
      </c>
      <c r="G9" s="113">
        <v>231</v>
      </c>
      <c r="H9" s="113">
        <v>205</v>
      </c>
      <c r="I9" s="113">
        <v>262</v>
      </c>
      <c r="J9" s="113">
        <v>214</v>
      </c>
      <c r="K9" s="111"/>
    </row>
    <row r="10" spans="1:11" ht="41.25" customHeight="1">
      <c r="A10" s="24" t="s">
        <v>78</v>
      </c>
      <c r="B10" s="113"/>
      <c r="C10" s="112"/>
      <c r="D10" s="111"/>
      <c r="E10" s="112"/>
      <c r="F10" s="112"/>
      <c r="G10" s="111"/>
      <c r="H10" s="112"/>
      <c r="I10" s="136"/>
      <c r="J10" s="111"/>
      <c r="K10" s="111"/>
    </row>
    <row r="11" spans="1:11" ht="33.75">
      <c r="A11" s="64" t="s">
        <v>215</v>
      </c>
      <c r="B11" s="171">
        <v>2994</v>
      </c>
      <c r="C11" s="171">
        <v>3371</v>
      </c>
      <c r="D11" s="171">
        <v>3509</v>
      </c>
      <c r="E11" s="171">
        <v>1434</v>
      </c>
      <c r="F11" s="171">
        <v>1841</v>
      </c>
      <c r="G11" s="171">
        <v>1831</v>
      </c>
      <c r="H11" s="171">
        <v>1429</v>
      </c>
      <c r="I11" s="171">
        <v>1206</v>
      </c>
      <c r="J11" s="171">
        <v>1315</v>
      </c>
      <c r="K11" s="111"/>
    </row>
    <row r="12" spans="1:11" ht="33.75">
      <c r="A12" s="64" t="s">
        <v>79</v>
      </c>
      <c r="B12" s="113">
        <v>20313</v>
      </c>
      <c r="C12" s="113">
        <v>20604</v>
      </c>
      <c r="D12" s="113">
        <v>20788</v>
      </c>
      <c r="E12" s="113">
        <v>8078</v>
      </c>
      <c r="F12" s="113">
        <v>9716</v>
      </c>
      <c r="G12" s="113">
        <v>9404</v>
      </c>
      <c r="H12" s="113">
        <v>11193</v>
      </c>
      <c r="I12" s="113">
        <v>8420</v>
      </c>
      <c r="J12" s="113">
        <v>8682</v>
      </c>
      <c r="K12" s="111"/>
    </row>
    <row r="13" spans="1:11" ht="78.75">
      <c r="A13" s="24" t="s">
        <v>80</v>
      </c>
      <c r="B13" s="113"/>
      <c r="C13" s="112"/>
      <c r="D13" s="111"/>
      <c r="E13" s="112"/>
      <c r="F13" s="112"/>
      <c r="G13" s="111"/>
      <c r="H13" s="112"/>
      <c r="I13" s="136"/>
      <c r="J13" s="111"/>
      <c r="K13" s="111"/>
    </row>
    <row r="14" spans="1:11" ht="33.75">
      <c r="A14" s="64" t="s">
        <v>216</v>
      </c>
      <c r="B14" s="171">
        <v>2690</v>
      </c>
      <c r="C14" s="171">
        <v>3005</v>
      </c>
      <c r="D14" s="171">
        <v>3119</v>
      </c>
      <c r="E14" s="171">
        <v>1350</v>
      </c>
      <c r="F14" s="171">
        <v>1616</v>
      </c>
      <c r="G14" s="171">
        <v>1565</v>
      </c>
      <c r="H14" s="171">
        <v>1223</v>
      </c>
      <c r="I14" s="171">
        <v>1118</v>
      </c>
      <c r="J14" s="171">
        <v>1263</v>
      </c>
      <c r="K14" s="111"/>
    </row>
    <row r="15" spans="1:11" ht="56.25">
      <c r="A15" s="64" t="s">
        <v>217</v>
      </c>
      <c r="B15" s="171">
        <v>1748</v>
      </c>
      <c r="C15" s="171">
        <v>2058</v>
      </c>
      <c r="D15" s="171">
        <v>2094</v>
      </c>
      <c r="E15" s="171">
        <v>518</v>
      </c>
      <c r="F15" s="171">
        <v>865</v>
      </c>
      <c r="G15" s="171">
        <v>518</v>
      </c>
      <c r="H15" s="171">
        <v>1166</v>
      </c>
      <c r="I15" s="171">
        <v>993</v>
      </c>
      <c r="J15" s="171">
        <v>1305</v>
      </c>
      <c r="K15" s="111"/>
    </row>
    <row r="16" spans="1:11" ht="33.75">
      <c r="A16" s="64" t="s">
        <v>218</v>
      </c>
      <c r="B16" s="171">
        <v>1986</v>
      </c>
      <c r="C16" s="171">
        <v>2460</v>
      </c>
      <c r="D16" s="171">
        <v>2531</v>
      </c>
      <c r="E16" s="171">
        <v>926</v>
      </c>
      <c r="F16" s="171">
        <v>1399</v>
      </c>
      <c r="G16" s="171">
        <v>1440</v>
      </c>
      <c r="H16" s="171">
        <v>949</v>
      </c>
      <c r="I16" s="171">
        <v>803</v>
      </c>
      <c r="J16" s="171">
        <v>785</v>
      </c>
      <c r="K16" s="111"/>
    </row>
    <row r="17" spans="1:11" ht="33.75">
      <c r="A17" s="64" t="s">
        <v>219</v>
      </c>
      <c r="B17" s="171">
        <v>3486</v>
      </c>
      <c r="C17" s="171">
        <v>3690</v>
      </c>
      <c r="D17" s="171">
        <v>3824</v>
      </c>
      <c r="E17" s="171">
        <v>1405</v>
      </c>
      <c r="F17" s="171">
        <v>1880</v>
      </c>
      <c r="G17" s="171">
        <v>1797</v>
      </c>
      <c r="H17" s="171">
        <v>1472</v>
      </c>
      <c r="I17" s="171">
        <v>1338</v>
      </c>
      <c r="J17" s="171">
        <v>1504</v>
      </c>
      <c r="K17" s="111"/>
    </row>
    <row r="18" spans="1:11" ht="56.25">
      <c r="A18" s="64" t="s">
        <v>220</v>
      </c>
      <c r="B18" s="171">
        <v>4191</v>
      </c>
      <c r="C18" s="171">
        <v>4869</v>
      </c>
      <c r="D18" s="171">
        <v>4985</v>
      </c>
      <c r="E18" s="171">
        <v>2069</v>
      </c>
      <c r="F18" s="171">
        <v>2789</v>
      </c>
      <c r="G18" s="171">
        <v>2930</v>
      </c>
      <c r="H18" s="171">
        <v>1783</v>
      </c>
      <c r="I18" s="171">
        <v>1443</v>
      </c>
      <c r="J18" s="171">
        <v>1420</v>
      </c>
      <c r="K18" s="111"/>
    </row>
    <row r="19" spans="1:11" ht="33.75">
      <c r="A19" s="126" t="s">
        <v>221</v>
      </c>
      <c r="B19" s="172">
        <v>5693</v>
      </c>
      <c r="C19" s="172">
        <v>6753</v>
      </c>
      <c r="D19" s="172">
        <v>6896</v>
      </c>
      <c r="E19" s="172">
        <v>2511</v>
      </c>
      <c r="F19" s="172">
        <v>3561</v>
      </c>
      <c r="G19" s="172">
        <v>3039</v>
      </c>
      <c r="H19" s="172">
        <v>2881</v>
      </c>
      <c r="I19" s="172">
        <v>2531</v>
      </c>
      <c r="J19" s="172">
        <v>3077</v>
      </c>
      <c r="K19" s="111"/>
    </row>
  </sheetData>
  <sheetProtection/>
  <mergeCells count="5">
    <mergeCell ref="A2:A3"/>
    <mergeCell ref="B2:D2"/>
    <mergeCell ref="E2:G2"/>
    <mergeCell ref="H2:J2"/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Doina Vudvud</cp:lastModifiedBy>
  <cp:lastPrinted>2021-06-30T12:51:03Z</cp:lastPrinted>
  <dcterms:created xsi:type="dcterms:W3CDTF">2007-12-28T04:16:22Z</dcterms:created>
  <dcterms:modified xsi:type="dcterms:W3CDTF">2021-12-24T08:00:53Z</dcterms:modified>
  <cp:category/>
  <cp:version/>
  <cp:contentType/>
  <cp:contentStatus/>
</cp:coreProperties>
</file>