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50" windowHeight="12480" activeTab="0"/>
  </bookViews>
  <sheets>
    <sheet name="Res-Util" sheetId="1" r:id="rId1"/>
    <sheet name="PIBr" sheetId="2" r:id="rId2"/>
    <sheet name="VP" sheetId="3" r:id="rId3"/>
    <sheet name="CI" sheetId="4" r:id="rId4"/>
    <sheet name="PIBu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cc" localSheetId="4">'[1]Indece 96'!#REF!</definedName>
    <definedName name="ccc" localSheetId="0">'[6]Indece 96'!#REF!</definedName>
    <definedName name="ccc">'[1]Indece 96'!#REF!</definedName>
    <definedName name="cof" localSheetId="4">'[1]Indece 96'!#REF!</definedName>
    <definedName name="cof" localSheetId="0">'[6]Indece 96'!#REF!</definedName>
    <definedName name="cof">'[1]Indece 96'!#REF!</definedName>
    <definedName name="iip1" localSheetId="0">#REF!</definedName>
    <definedName name="iip1">#REF!</definedName>
    <definedName name="iip2" localSheetId="0">#REF!</definedName>
    <definedName name="iip2">#REF!</definedName>
    <definedName name="iip3" localSheetId="0">#REF!</definedName>
    <definedName name="iip3">#REF!</definedName>
    <definedName name="k">'[2]Indece 96'!#REF!</definedName>
    <definedName name="k_1" localSheetId="4">'[1]Indece 96'!#REF!</definedName>
    <definedName name="k_1" localSheetId="0">'[6]Indece 96'!#REF!</definedName>
    <definedName name="k_1">'[1]Indece 96'!#REF!</definedName>
    <definedName name="k_2" localSheetId="4">'[1]Indece 96'!#REF!</definedName>
    <definedName name="k_2" localSheetId="0">'[6]Indece 96'!#REF!</definedName>
    <definedName name="k_2">'[1]Indece 96'!#REF!</definedName>
    <definedName name="k_3" localSheetId="4">'[1]Indece 96'!#REF!</definedName>
    <definedName name="k_3" localSheetId="0">'[6]Indece 96'!#REF!</definedName>
    <definedName name="k_3">'[1]Indece 96'!#REF!</definedName>
    <definedName name="kor10" localSheetId="0">#REF!</definedName>
    <definedName name="kor10">#REF!</definedName>
    <definedName name="kor9" localSheetId="0">#REF!</definedName>
    <definedName name="kor9">#REF!</definedName>
    <definedName name="l" localSheetId="4">'[4]Indece 96'!#REF!</definedName>
    <definedName name="l" localSheetId="0">'[5]Indece 96'!#REF!</definedName>
    <definedName name="l">'[4]Indece 96'!#REF!</definedName>
    <definedName name="VSrom1" localSheetId="4">'[3]Indece 96'!#REF!</definedName>
    <definedName name="VSrom1" localSheetId="0">'[6]Indece 96'!#REF!</definedName>
    <definedName name="VSrom1">'[3]Indece 96'!#REF!</definedName>
  </definedNames>
  <calcPr fullCalcOnLoad="1"/>
</workbook>
</file>

<file path=xl/sharedStrings.xml><?xml version="1.0" encoding="utf-8"?>
<sst xmlns="http://schemas.openxmlformats.org/spreadsheetml/2006/main" count="327" uniqueCount="150">
  <si>
    <t>PRODUSUL INTERN BRUT</t>
  </si>
  <si>
    <t>ВАЛОВОЙ ВНУТРЕННИЙ ПРОДУКТ</t>
  </si>
  <si>
    <t>Конечное потребление домашних хозяйств</t>
  </si>
  <si>
    <t>Consumul final al gospodăriilor populaţiei</t>
  </si>
  <si>
    <t>Приобретение товаров и услуг резидентами за границей</t>
  </si>
  <si>
    <t>C</t>
  </si>
  <si>
    <t>Industria extractivă</t>
  </si>
  <si>
    <t>Горнодобывающая промышленность</t>
  </si>
  <si>
    <t>D</t>
  </si>
  <si>
    <t>Industria prelucrătoare</t>
  </si>
  <si>
    <t>Обрабатывающая промышленность</t>
  </si>
  <si>
    <t>E</t>
  </si>
  <si>
    <t>Электро- и теплоэнергия, газ и водоснабжение</t>
  </si>
  <si>
    <t>F</t>
  </si>
  <si>
    <t>Construcţii</t>
  </si>
  <si>
    <t>Строительство</t>
  </si>
  <si>
    <t>G</t>
  </si>
  <si>
    <t>Оптовая и розничная торговля; ремонт автомобилей, мотоциклов, бытовых товаров и предметов личного пользования</t>
  </si>
  <si>
    <t>H</t>
  </si>
  <si>
    <t>Hoteluri şi restaurante</t>
  </si>
  <si>
    <t>Гостиницы и рестораны</t>
  </si>
  <si>
    <t>J</t>
  </si>
  <si>
    <t>Activităţi financiare</t>
  </si>
  <si>
    <t>Финансовое посредничество</t>
  </si>
  <si>
    <t>L</t>
  </si>
  <si>
    <t xml:space="preserve">Administraţie publică </t>
  </si>
  <si>
    <t xml:space="preserve">Государственное  управление </t>
  </si>
  <si>
    <t>M</t>
  </si>
  <si>
    <t>Învăţămînt</t>
  </si>
  <si>
    <t>Образование</t>
  </si>
  <si>
    <t>N</t>
  </si>
  <si>
    <t>Sănătate şi asistenţă socială</t>
  </si>
  <si>
    <t>Здравоохранение и социальные услуги</t>
  </si>
  <si>
    <t xml:space="preserve">Serviciile intermediarilor financiari indirect măsurate </t>
  </si>
  <si>
    <t>Услуги финансового посредничества, измеряемые косвенным образом</t>
  </si>
  <si>
    <t>Anexa 4</t>
  </si>
  <si>
    <t>Anexa 5</t>
  </si>
  <si>
    <t>Formarea brută de capital fix</t>
  </si>
  <si>
    <t>Variaţia stocurilor</t>
  </si>
  <si>
    <t>Exportul net de bunuri şi servicii</t>
  </si>
  <si>
    <t>Volumul producţiei</t>
  </si>
  <si>
    <t>Consumul intermediar</t>
  </si>
  <si>
    <t>Valoarea adăugată brută</t>
  </si>
  <si>
    <t xml:space="preserve">Валовой выпуск  </t>
  </si>
  <si>
    <t>Промежуточное потребление</t>
  </si>
  <si>
    <t>Валовая добавленная стоимость</t>
  </si>
  <si>
    <t>Anexa 2</t>
  </si>
  <si>
    <t>Anexa 3</t>
  </si>
  <si>
    <t>Valoarea adăugată brută - total</t>
  </si>
  <si>
    <t>Валовая добавленная стоимость - всего</t>
  </si>
  <si>
    <t>Bunuri</t>
  </si>
  <si>
    <t>Товары</t>
  </si>
  <si>
    <t>Сельское хозяйство, охота и лесоводство; рыболовство, рыбоводство</t>
  </si>
  <si>
    <t xml:space="preserve">Industria                      </t>
  </si>
  <si>
    <t>Промышленность</t>
  </si>
  <si>
    <t xml:space="preserve">Servicii             </t>
  </si>
  <si>
    <t>Услуги</t>
  </si>
  <si>
    <t xml:space="preserve">Construcţii                                           </t>
  </si>
  <si>
    <t xml:space="preserve">Оптовая и розничная торговля </t>
  </si>
  <si>
    <t xml:space="preserve">Transporturi şi comunicaţii                     </t>
  </si>
  <si>
    <t>Транспорт и связь</t>
  </si>
  <si>
    <t>Serviciile intermediarilor financiari indirect măsurate</t>
  </si>
  <si>
    <t xml:space="preserve">Услуги финансового посредничества, измеряемые косвенным образом </t>
  </si>
  <si>
    <t>Consumul  final - total</t>
  </si>
  <si>
    <t>Конечное потребление - всего</t>
  </si>
  <si>
    <t>Consumul final al administraţiei publice şi  instituţiilor fără scop lucrativ în serviciul gospodăriilor populaţiei</t>
  </si>
  <si>
    <t>Конечное потребление органов государственного управления и некоммерческих организаций, обслуживающих домашние хозяйства</t>
  </si>
  <si>
    <t>Formarea brută de capital</t>
  </si>
  <si>
    <t>Валовое накопление капитала</t>
  </si>
  <si>
    <t>Валовое накопление основного капитала</t>
  </si>
  <si>
    <t>Изменение запасов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</si>
  <si>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</si>
  <si>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</si>
  <si>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</si>
  <si>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</si>
  <si>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</si>
  <si>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Anexa 1</t>
  </si>
  <si>
    <t>Comerţ cu ridicata şi cu amănuntul</t>
  </si>
  <si>
    <t>Agricultura, economia vînatului, silvicultura; pescuitul şi piscicultura</t>
  </si>
  <si>
    <t xml:space="preserve">Procurarea bunurilor şi serviciilor de către rezidenţi peste hotare </t>
  </si>
  <si>
    <t>Consumul final</t>
  </si>
  <si>
    <t>Конечное потребление</t>
  </si>
  <si>
    <t>Валовое накопление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</si>
  <si>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</si>
  <si>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</si>
  <si>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Servicii</t>
  </si>
  <si>
    <t xml:space="preserve">Услуги </t>
  </si>
  <si>
    <t>Energie electrică şi termică, gaze şi apă</t>
  </si>
  <si>
    <t>Consumul final al administraţiei publice</t>
  </si>
  <si>
    <t>Конечное потребление государственного управления</t>
  </si>
  <si>
    <t>I</t>
  </si>
  <si>
    <t>Transporturi şi comunicaţii</t>
  </si>
  <si>
    <t xml:space="preserve">K </t>
  </si>
  <si>
    <t>Tranzacţii imobiliare, închirieri şi activităţi de servicii prestate întreprinderilor</t>
  </si>
  <si>
    <t>Операции с недвижимым имуществом, аренда и услуги предприятиям</t>
  </si>
  <si>
    <t>Comerţ cu ridicata şi cu amănuntul; repararea  autovehiculelor, motocicletelor, a bunurilor casnice şi personale</t>
  </si>
  <si>
    <r>
      <t xml:space="preserve">Alte activităţi de servicii </t>
    </r>
    <r>
      <rPr>
        <vertAlign val="superscript"/>
        <sz val="13"/>
        <rFont val="Times New Roman"/>
        <family val="1"/>
      </rPr>
      <t>1)</t>
    </r>
  </si>
  <si>
    <r>
      <t xml:space="preserve">Прочие услуги </t>
    </r>
    <r>
      <rPr>
        <vertAlign val="superscript"/>
        <sz val="12"/>
        <rFont val="Times New Roman"/>
        <family val="1"/>
      </rPr>
      <t>1)</t>
    </r>
  </si>
  <si>
    <t>din care: impozite pe produse</t>
  </si>
  <si>
    <t>из них: налоги на продукты</t>
  </si>
  <si>
    <t>A, B</t>
  </si>
  <si>
    <t>Preţuri curente,
 mil. lei
Текущие цены,
млн. лей</t>
  </si>
  <si>
    <t>Consumul final al instituţiilor fără scop lucrativ în serviciul gospodăriilor populaţiei</t>
  </si>
  <si>
    <t>preţuri curente,
mii lei
текущие цены, тыс.лей</t>
  </si>
  <si>
    <r>
      <t xml:space="preserve">Impozite nete pe produse </t>
    </r>
    <r>
      <rPr>
        <b/>
        <vertAlign val="superscript"/>
        <sz val="17"/>
        <rFont val="Times New Roman"/>
        <family val="1"/>
      </rPr>
      <t>2)</t>
    </r>
  </si>
  <si>
    <r>
      <t xml:space="preserve">Чистые налоги на продукты </t>
    </r>
    <r>
      <rPr>
        <b/>
        <vertAlign val="superscript"/>
        <sz val="17"/>
        <rFont val="Times New Roman"/>
        <family val="1"/>
      </rPr>
      <t>2)</t>
    </r>
  </si>
  <si>
    <t>Конечное потребление некоммерческих организаций, обслуживающих домашние хозяйства</t>
  </si>
  <si>
    <t>O, P</t>
  </si>
  <si>
    <t>Alte activităţi de servicii colective, sociale, personale şi servicii acordate gospodăriilor particulare de către personalul angajat</t>
  </si>
  <si>
    <t>Прочие коммунальные, социальные, персональные услуги и предоставление услуг по ведению домашнего хозяйства домашней прислугой</t>
  </si>
  <si>
    <t>4=3/2*100</t>
  </si>
  <si>
    <t>PRODUSUL INTERN BRUT PE RESURSE</t>
  </si>
  <si>
    <t xml:space="preserve">Construcţii </t>
  </si>
  <si>
    <t>Maşini şi utilaje</t>
  </si>
  <si>
    <t>Машины и оборудование</t>
  </si>
  <si>
    <t>Alte</t>
  </si>
  <si>
    <t>Прочие</t>
  </si>
  <si>
    <t>x</t>
  </si>
  <si>
    <t>PRODUSUL INTERN BRUT PE UTILIZĂRI</t>
  </si>
  <si>
    <t>ИСПОЛЬЗОВАНИЕ  ВАЛОВОГО  ВНУТРЕННЕГО  ПРОДУКТА</t>
  </si>
  <si>
    <t>ВАЛОВОЙ ВНУТРЕННИЙ ПРОДУКТ (РЕСУРСЫ)</t>
  </si>
  <si>
    <t>VOLUMUL PRODUCŢIEI</t>
  </si>
  <si>
    <t xml:space="preserve">ВАЛОВОЙ ВЫПУСК  </t>
  </si>
  <si>
    <t>CONSUMUL INTERMEDIAR</t>
  </si>
  <si>
    <t>ПРОМЕЖУТОЧНОЕ ПОТРЕБЛЕНИЕ</t>
  </si>
  <si>
    <t>Procurarea bunurilor</t>
  </si>
  <si>
    <t>Procurarea serviciilor</t>
  </si>
  <si>
    <t>Consumul de bunuri şi servicii în natură</t>
  </si>
  <si>
    <t>Приобретение товаров</t>
  </si>
  <si>
    <t>Приобрeтение услуг</t>
  </si>
  <si>
    <t>Потребление товаров и услуг в натуральной форме</t>
  </si>
  <si>
    <t>Ianuarie-iunie
Январь-июнь</t>
  </si>
  <si>
    <t>inclusiv trimestrul II
в том числе II квартал</t>
  </si>
  <si>
    <t>8=7/6*100</t>
  </si>
  <si>
    <t xml:space="preserve">
</t>
  </si>
  <si>
    <t>Производство и использование валового внутреннего продукта</t>
  </si>
  <si>
    <t>RESURSE/ РЕСУРСЫ</t>
  </si>
  <si>
    <t>UTILIZĂRI/ ИСПОЛЬЗОВАНИЕ</t>
  </si>
  <si>
    <t>indicii volumului fizic 
индексы физического объема
%</t>
  </si>
  <si>
    <t>2014/2013</t>
  </si>
  <si>
    <t>preţurile medii ale anului 2013, mii lei
среднегодовые цены 2013 года, тыс.лей</t>
  </si>
  <si>
    <t>Contribuţia la formarea PIB
Структура ВВП
%</t>
  </si>
  <si>
    <t>Contribuţia la creşterea/ descreşterea PIB (+/-)
Степень влияния на ВВП (+/-)
 %</t>
  </si>
  <si>
    <t>Modificări faţă de
semestrul I 2013 (+/-), % 
Прирост (+)/ снижение (-) в  % к  I полугодию 2013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</si>
  <si>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</si>
  <si>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</si>
  <si>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Impozite nete pe produse (impozite minus subvenții)</t>
  </si>
  <si>
    <t>Чистые налоги на продукты (налоги минус субсидии)</t>
  </si>
  <si>
    <t>Resursele şi utilizările produsului intern brut</t>
  </si>
  <si>
    <t>Ianuarie-iunie 2014
Январь-июнь 2014 года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</si>
</sst>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"/>
    <numFmt numFmtId="181" formatCode="#,##0.0"/>
    <numFmt numFmtId="182" formatCode="#,##0.0000"/>
    <numFmt numFmtId="183" formatCode="#,##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0.0000E+00"/>
    <numFmt numFmtId="201" formatCode="0.00000E+00"/>
    <numFmt numFmtId="202" formatCode="0.000E+00"/>
    <numFmt numFmtId="203" formatCode="0.0E+00"/>
    <numFmt numFmtId="204" formatCode="0E+00"/>
    <numFmt numFmtId="205" formatCode="0.000000E+00"/>
    <numFmt numFmtId="206" formatCode="0.0000000E+00"/>
    <numFmt numFmtId="207" formatCode="0\.0"/>
    <numFmt numFmtId="208" formatCode="0.0%"/>
    <numFmt numFmtId="209" formatCode="0.000%"/>
    <numFmt numFmtId="210" formatCode="\-0"/>
    <numFmt numFmtId="211" formatCode="\-0.0"/>
    <numFmt numFmtId="212" formatCode="0.000000000"/>
    <numFmt numFmtId="213" formatCode="0.0000000000"/>
    <numFmt numFmtId="214" formatCode="_-* #,##0.0\ _F_-;\-* #,##0.0\ _F_-;_-* &quot;-&quot;\ _F_-;_-@_-"/>
    <numFmt numFmtId="215" formatCode="_-* #,##0.00\ _F_-;\-* #,##0.00\ _F_-;_-* &quot;-&quot;\ _F_-;_-@_-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#,##0.00000"/>
    <numFmt numFmtId="221" formatCode="#,##0.000000"/>
    <numFmt numFmtId="222" formatCode="#,##0.00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vertAlign val="superscript"/>
      <sz val="1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1" fillId="0" borderId="0" xfId="40" applyFont="1" applyFill="1">
      <alignment/>
      <protection/>
    </xf>
    <xf numFmtId="0" fontId="12" fillId="0" borderId="0" xfId="40" applyFont="1" applyFill="1" applyBorder="1" applyAlignment="1">
      <alignment horizontal="right"/>
      <protection/>
    </xf>
    <xf numFmtId="0" fontId="11" fillId="0" borderId="0" xfId="40" applyFont="1" applyFill="1" applyBorder="1">
      <alignment/>
      <protection/>
    </xf>
    <xf numFmtId="0" fontId="16" fillId="0" borderId="10" xfId="40" applyFont="1" applyFill="1" applyBorder="1" applyAlignment="1">
      <alignment horizontal="left" wrapText="1" indent="2"/>
      <protection/>
    </xf>
    <xf numFmtId="3" fontId="16" fillId="0" borderId="11" xfId="40" applyNumberFormat="1" applyFont="1" applyFill="1" applyBorder="1" applyAlignment="1">
      <alignment wrapText="1"/>
      <protection/>
    </xf>
    <xf numFmtId="0" fontId="17" fillId="0" borderId="12" xfId="40" applyFont="1" applyFill="1" applyBorder="1" applyAlignment="1">
      <alignment horizontal="left" wrapText="1" indent="2"/>
      <protection/>
    </xf>
    <xf numFmtId="0" fontId="16" fillId="0" borderId="10" xfId="59" applyFont="1" applyFill="1" applyBorder="1" applyAlignment="1">
      <alignment horizontal="left" indent="2"/>
      <protection/>
    </xf>
    <xf numFmtId="3" fontId="16" fillId="0" borderId="11" xfId="59" applyNumberFormat="1" applyFont="1" applyFill="1" applyBorder="1">
      <alignment/>
      <protection/>
    </xf>
    <xf numFmtId="0" fontId="17" fillId="0" borderId="12" xfId="59" applyFont="1" applyFill="1" applyBorder="1" applyAlignment="1">
      <alignment horizontal="left" indent="2"/>
      <protection/>
    </xf>
    <xf numFmtId="0" fontId="16" fillId="0" borderId="10" xfId="59" applyFont="1" applyFill="1" applyBorder="1" applyAlignment="1">
      <alignment horizontal="left" wrapText="1" indent="2"/>
      <protection/>
    </xf>
    <xf numFmtId="0" fontId="17" fillId="0" borderId="12" xfId="59" applyFont="1" applyFill="1" applyBorder="1" applyAlignment="1">
      <alignment horizontal="left" wrapText="1" indent="2"/>
      <protection/>
    </xf>
    <xf numFmtId="0" fontId="17" fillId="0" borderId="13" xfId="40" applyFont="1" applyFill="1" applyBorder="1" applyAlignment="1">
      <alignment horizontal="left" indent="2"/>
      <protection/>
    </xf>
    <xf numFmtId="49" fontId="17" fillId="0" borderId="12" xfId="40" applyNumberFormat="1" applyFont="1" applyFill="1" applyBorder="1" applyAlignment="1">
      <alignment horizontal="left" indent="2"/>
      <protection/>
    </xf>
    <xf numFmtId="0" fontId="16" fillId="0" borderId="14" xfId="59" applyFont="1" applyFill="1" applyBorder="1" applyAlignment="1">
      <alignment horizontal="left" indent="2"/>
      <protection/>
    </xf>
    <xf numFmtId="3" fontId="16" fillId="0" borderId="15" xfId="59" applyNumberFormat="1" applyFont="1" applyFill="1" applyBorder="1">
      <alignment/>
      <protection/>
    </xf>
    <xf numFmtId="49" fontId="17" fillId="0" borderId="16" xfId="40" applyNumberFormat="1" applyFont="1" applyFill="1" applyBorder="1" applyAlignment="1">
      <alignment horizontal="left" indent="2"/>
      <protection/>
    </xf>
    <xf numFmtId="0" fontId="8" fillId="0" borderId="10" xfId="59" applyFont="1" applyFill="1" applyBorder="1" applyAlignment="1">
      <alignment horizontal="left" indent="1"/>
      <protection/>
    </xf>
    <xf numFmtId="0" fontId="8" fillId="0" borderId="12" xfId="59" applyFont="1" applyFill="1" applyBorder="1" applyAlignment="1">
      <alignment horizontal="left" wrapText="1" indent="1"/>
      <protection/>
    </xf>
    <xf numFmtId="0" fontId="8" fillId="0" borderId="10" xfId="59" applyFont="1" applyFill="1" applyBorder="1" applyAlignment="1">
      <alignment horizontal="left" wrapText="1" indent="1"/>
      <protection/>
    </xf>
    <xf numFmtId="0" fontId="9" fillId="0" borderId="10" xfId="59" applyFont="1" applyFill="1" applyBorder="1" applyAlignment="1">
      <alignment wrapText="1"/>
      <protection/>
    </xf>
    <xf numFmtId="0" fontId="9" fillId="0" borderId="12" xfId="59" applyFont="1" applyFill="1" applyBorder="1" applyAlignment="1">
      <alignment wrapText="1"/>
      <protection/>
    </xf>
    <xf numFmtId="0" fontId="9" fillId="0" borderId="10" xfId="59" applyFont="1" applyFill="1" applyBorder="1" applyAlignment="1">
      <alignment/>
      <protection/>
    </xf>
    <xf numFmtId="0" fontId="9" fillId="0" borderId="12" xfId="59" applyFont="1" applyFill="1" applyBorder="1">
      <alignment/>
      <protection/>
    </xf>
    <xf numFmtId="0" fontId="8" fillId="0" borderId="12" xfId="59" applyFont="1" applyFill="1" applyBorder="1" applyAlignment="1">
      <alignment horizontal="left" indent="1"/>
      <protection/>
    </xf>
    <xf numFmtId="0" fontId="8" fillId="0" borderId="10" xfId="59" applyFont="1" applyFill="1" applyBorder="1" applyAlignment="1">
      <alignment horizontal="left" wrapText="1" indent="3"/>
      <protection/>
    </xf>
    <xf numFmtId="0" fontId="8" fillId="0" borderId="12" xfId="59" applyFont="1" applyFill="1" applyBorder="1" applyAlignment="1">
      <alignment horizontal="left" wrapText="1" indent="3"/>
      <protection/>
    </xf>
    <xf numFmtId="0" fontId="8" fillId="0" borderId="10" xfId="59" applyFont="1" applyFill="1" applyBorder="1" applyAlignment="1">
      <alignment horizontal="left" indent="3"/>
      <protection/>
    </xf>
    <xf numFmtId="0" fontId="8" fillId="0" borderId="12" xfId="60" applyFont="1" applyFill="1" applyBorder="1" applyAlignment="1">
      <alignment horizontal="left" wrapText="1" indent="3"/>
      <protection/>
    </xf>
    <xf numFmtId="0" fontId="14" fillId="0" borderId="10" xfId="59" applyFont="1" applyFill="1" applyBorder="1">
      <alignment/>
      <protection/>
    </xf>
    <xf numFmtId="0" fontId="15" fillId="0" borderId="12" xfId="59" applyFont="1" applyFill="1" applyBorder="1">
      <alignment/>
      <protection/>
    </xf>
    <xf numFmtId="0" fontId="12" fillId="0" borderId="0" xfId="40" applyFont="1" applyFill="1">
      <alignment/>
      <protection/>
    </xf>
    <xf numFmtId="0" fontId="14" fillId="0" borderId="10" xfId="40" applyFont="1" applyFill="1" applyBorder="1" applyAlignment="1">
      <alignment wrapText="1"/>
      <protection/>
    </xf>
    <xf numFmtId="3" fontId="14" fillId="0" borderId="11" xfId="40" applyNumberFormat="1" applyFont="1" applyFill="1" applyBorder="1" applyAlignment="1">
      <alignment wrapText="1"/>
      <protection/>
    </xf>
    <xf numFmtId="0" fontId="15" fillId="0" borderId="12" xfId="40" applyFont="1" applyFill="1" applyBorder="1" applyAlignment="1">
      <alignment wrapText="1"/>
      <protection/>
    </xf>
    <xf numFmtId="0" fontId="15" fillId="0" borderId="12" xfId="59" applyFont="1" applyFill="1" applyBorder="1" applyAlignment="1">
      <alignment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 wrapText="1"/>
    </xf>
    <xf numFmtId="0" fontId="21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3" fontId="8" fillId="0" borderId="0" xfId="0" applyNumberFormat="1" applyFont="1" applyFill="1" applyAlignment="1">
      <alignment wrapText="1"/>
    </xf>
    <xf numFmtId="183" fontId="8" fillId="0" borderId="0" xfId="0" applyNumberFormat="1" applyFont="1" applyFill="1" applyAlignment="1">
      <alignment wrapText="1"/>
    </xf>
    <xf numFmtId="181" fontId="8" fillId="0" borderId="0" xfId="0" applyNumberFormat="1" applyFont="1" applyFill="1" applyAlignment="1">
      <alignment wrapText="1"/>
    </xf>
    <xf numFmtId="0" fontId="22" fillId="0" borderId="0" xfId="40" applyFont="1" applyFill="1">
      <alignment/>
      <protection/>
    </xf>
    <xf numFmtId="0" fontId="20" fillId="0" borderId="0" xfId="40" applyFont="1" applyFill="1" applyBorder="1">
      <alignment/>
      <protection/>
    </xf>
    <xf numFmtId="180" fontId="9" fillId="0" borderId="0" xfId="0" applyNumberFormat="1" applyFont="1" applyFill="1" applyAlignment="1">
      <alignment wrapText="1"/>
    </xf>
    <xf numFmtId="0" fontId="8" fillId="0" borderId="19" xfId="59" applyFont="1" applyFill="1" applyBorder="1" applyAlignment="1">
      <alignment horizontal="center" vertical="center" wrapText="1"/>
      <protection/>
    </xf>
    <xf numFmtId="180" fontId="8" fillId="0" borderId="0" xfId="0" applyNumberFormat="1" applyFont="1" applyFill="1" applyAlignment="1">
      <alignment wrapText="1"/>
    </xf>
    <xf numFmtId="0" fontId="24" fillId="0" borderId="0" xfId="40" applyFont="1" applyFill="1" applyBorder="1">
      <alignment/>
      <protection/>
    </xf>
    <xf numFmtId="0" fontId="13" fillId="0" borderId="0" xfId="40" applyFont="1" applyFill="1" applyBorder="1">
      <alignment/>
      <protection/>
    </xf>
    <xf numFmtId="3" fontId="16" fillId="0" borderId="15" xfId="40" applyNumberFormat="1" applyFont="1" applyFill="1" applyBorder="1" applyAlignment="1">
      <alignment wrapText="1"/>
      <protection/>
    </xf>
    <xf numFmtId="180" fontId="14" fillId="0" borderId="11" xfId="40" applyNumberFormat="1" applyFont="1" applyFill="1" applyBorder="1" applyAlignment="1">
      <alignment horizontal="center"/>
      <protection/>
    </xf>
    <xf numFmtId="180" fontId="16" fillId="0" borderId="11" xfId="40" applyNumberFormat="1" applyFont="1" applyFill="1" applyBorder="1" applyAlignment="1">
      <alignment horizontal="center"/>
      <protection/>
    </xf>
    <xf numFmtId="1" fontId="18" fillId="0" borderId="11" xfId="40" applyNumberFormat="1" applyFont="1" applyFill="1" applyBorder="1" applyAlignment="1">
      <alignment horizontal="center"/>
      <protection/>
    </xf>
    <xf numFmtId="180" fontId="16" fillId="0" borderId="15" xfId="40" applyNumberFormat="1" applyFont="1" applyFill="1" applyBorder="1" applyAlignment="1">
      <alignment horizontal="center"/>
      <protection/>
    </xf>
    <xf numFmtId="181" fontId="11" fillId="0" borderId="0" xfId="40" applyNumberFormat="1" applyFont="1" applyFill="1">
      <alignment/>
      <protection/>
    </xf>
    <xf numFmtId="181" fontId="12" fillId="0" borderId="0" xfId="40" applyNumberFormat="1" applyFont="1" applyFill="1">
      <alignment/>
      <protection/>
    </xf>
    <xf numFmtId="180" fontId="11" fillId="0" borderId="0" xfId="40" applyNumberFormat="1" applyFont="1" applyFill="1">
      <alignment/>
      <protection/>
    </xf>
    <xf numFmtId="180" fontId="12" fillId="0" borderId="0" xfId="40" applyNumberFormat="1" applyFont="1" applyFill="1">
      <alignment/>
      <protection/>
    </xf>
    <xf numFmtId="0" fontId="8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Continuous"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 indent="1"/>
    </xf>
    <xf numFmtId="0" fontId="9" fillId="0" borderId="12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 indent="2"/>
    </xf>
    <xf numFmtId="0" fontId="8" fillId="0" borderId="12" xfId="0" applyFont="1" applyFill="1" applyBorder="1" applyAlignment="1">
      <alignment horizontal="left" wrapText="1" indent="2"/>
    </xf>
    <xf numFmtId="0" fontId="8" fillId="0" borderId="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3" fontId="9" fillId="0" borderId="15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horizontal="right" wrapText="1"/>
    </xf>
    <xf numFmtId="0" fontId="9" fillId="0" borderId="16" xfId="0" applyFont="1" applyFill="1" applyBorder="1" applyAlignment="1">
      <alignment wrapText="1"/>
    </xf>
    <xf numFmtId="222" fontId="8" fillId="0" borderId="0" xfId="0" applyNumberFormat="1" applyFont="1" applyFill="1" applyAlignment="1">
      <alignment wrapText="1"/>
    </xf>
    <xf numFmtId="0" fontId="9" fillId="0" borderId="19" xfId="0" applyFont="1" applyFill="1" applyBorder="1" applyAlignment="1">
      <alignment horizontal="left" wrapText="1" indent="1"/>
    </xf>
    <xf numFmtId="0" fontId="9" fillId="0" borderId="21" xfId="0" applyFont="1" applyFill="1" applyBorder="1" applyAlignment="1">
      <alignment horizontal="left" wrapText="1" indent="1"/>
    </xf>
    <xf numFmtId="3" fontId="8" fillId="0" borderId="11" xfId="0" applyNumberFormat="1" applyFont="1" applyFill="1" applyBorder="1" applyAlignment="1">
      <alignment wrapText="1"/>
    </xf>
    <xf numFmtId="0" fontId="9" fillId="0" borderId="22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left" wrapText="1" indent="1"/>
    </xf>
    <xf numFmtId="3" fontId="9" fillId="0" borderId="11" xfId="0" applyNumberFormat="1" applyFont="1" applyFill="1" applyBorder="1" applyAlignment="1">
      <alignment wrapText="1"/>
    </xf>
    <xf numFmtId="3" fontId="9" fillId="0" borderId="23" xfId="0" applyNumberFormat="1" applyFont="1" applyFill="1" applyBorder="1" applyAlignment="1">
      <alignment wrapText="1"/>
    </xf>
    <xf numFmtId="0" fontId="9" fillId="0" borderId="24" xfId="0" applyFont="1" applyFill="1" applyBorder="1" applyAlignment="1">
      <alignment horizontal="left" wrapText="1" indent="1"/>
    </xf>
    <xf numFmtId="0" fontId="20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left" wrapText="1" indent="2"/>
    </xf>
    <xf numFmtId="3" fontId="8" fillId="0" borderId="23" xfId="0" applyNumberFormat="1" applyFont="1" applyFill="1" applyBorder="1" applyAlignment="1">
      <alignment wrapText="1"/>
    </xf>
    <xf numFmtId="0" fontId="8" fillId="0" borderId="24" xfId="0" applyFont="1" applyFill="1" applyBorder="1" applyAlignment="1">
      <alignment horizontal="left" wrapText="1" indent="2"/>
    </xf>
    <xf numFmtId="0" fontId="17" fillId="0" borderId="0" xfId="40" applyFont="1" applyFill="1">
      <alignment/>
      <protection/>
    </xf>
    <xf numFmtId="0" fontId="13" fillId="0" borderId="15" xfId="40" applyFont="1" applyFill="1" applyBorder="1" applyAlignment="1">
      <alignment horizontal="center" vertical="top" wrapText="1"/>
      <protection/>
    </xf>
    <xf numFmtId="3" fontId="14" fillId="0" borderId="11" xfId="40" applyNumberFormat="1" applyFont="1" applyFill="1" applyBorder="1">
      <alignment/>
      <protection/>
    </xf>
    <xf numFmtId="181" fontId="14" fillId="0" borderId="11" xfId="40" applyNumberFormat="1" applyFont="1" applyFill="1" applyBorder="1" applyAlignment="1">
      <alignment horizontal="center"/>
      <protection/>
    </xf>
    <xf numFmtId="3" fontId="16" fillId="0" borderId="11" xfId="40" applyNumberFormat="1" applyFont="1" applyFill="1" applyBorder="1">
      <alignment/>
      <protection/>
    </xf>
    <xf numFmtId="181" fontId="16" fillId="0" borderId="11" xfId="40" applyNumberFormat="1" applyFont="1" applyFill="1" applyBorder="1" applyAlignment="1">
      <alignment horizontal="center"/>
      <protection/>
    </xf>
    <xf numFmtId="181" fontId="14" fillId="0" borderId="11" xfId="40" applyNumberFormat="1" applyFont="1" applyFill="1" applyBorder="1" applyAlignment="1">
      <alignment horizontal="center" wrapText="1"/>
      <protection/>
    </xf>
    <xf numFmtId="0" fontId="26" fillId="0" borderId="10" xfId="40" applyFont="1" applyFill="1" applyBorder="1" applyAlignment="1">
      <alignment horizontal="left" wrapText="1" indent="1"/>
      <protection/>
    </xf>
    <xf numFmtId="0" fontId="27" fillId="0" borderId="12" xfId="40" applyFont="1" applyFill="1" applyBorder="1" applyAlignment="1">
      <alignment horizontal="left" wrapText="1" indent="1"/>
      <protection/>
    </xf>
    <xf numFmtId="0" fontId="16" fillId="0" borderId="22" xfId="40" applyFont="1" applyFill="1" applyBorder="1" applyAlignment="1">
      <alignment horizontal="left" wrapText="1" indent="1"/>
      <protection/>
    </xf>
    <xf numFmtId="0" fontId="17" fillId="0" borderId="24" xfId="40" applyFont="1" applyFill="1" applyBorder="1" applyAlignment="1">
      <alignment horizontal="left" wrapText="1" indent="1"/>
      <protection/>
    </xf>
    <xf numFmtId="0" fontId="14" fillId="20" borderId="25" xfId="59" applyFont="1" applyFill="1" applyBorder="1">
      <alignment/>
      <protection/>
    </xf>
    <xf numFmtId="3" fontId="14" fillId="20" borderId="26" xfId="40" applyNumberFormat="1" applyFont="1" applyFill="1" applyBorder="1">
      <alignment/>
      <protection/>
    </xf>
    <xf numFmtId="180" fontId="14" fillId="20" borderId="26" xfId="40" applyNumberFormat="1" applyFont="1" applyFill="1" applyBorder="1" applyAlignment="1">
      <alignment horizontal="center"/>
      <protection/>
    </xf>
    <xf numFmtId="181" fontId="14" fillId="20" borderId="26" xfId="40" applyNumberFormat="1" applyFont="1" applyFill="1" applyBorder="1" applyAlignment="1">
      <alignment horizontal="center"/>
      <protection/>
    </xf>
    <xf numFmtId="0" fontId="15" fillId="20" borderId="27" xfId="59" applyFont="1" applyFill="1" applyBorder="1">
      <alignment/>
      <protection/>
    </xf>
    <xf numFmtId="0" fontId="7" fillId="20" borderId="28" xfId="0" applyFont="1" applyFill="1" applyBorder="1" applyAlignment="1">
      <alignment horizontal="center" wrapText="1"/>
    </xf>
    <xf numFmtId="0" fontId="7" fillId="20" borderId="29" xfId="0" applyFont="1" applyFill="1" applyBorder="1" applyAlignment="1">
      <alignment wrapText="1"/>
    </xf>
    <xf numFmtId="0" fontId="7" fillId="20" borderId="30" xfId="0" applyFont="1" applyFill="1" applyBorder="1" applyAlignment="1">
      <alignment horizontal="left" wrapText="1"/>
    </xf>
    <xf numFmtId="0" fontId="7" fillId="20" borderId="25" xfId="0" applyFont="1" applyFill="1" applyBorder="1" applyAlignment="1">
      <alignment horizontal="center" wrapText="1"/>
    </xf>
    <xf numFmtId="0" fontId="7" fillId="20" borderId="26" xfId="0" applyFont="1" applyFill="1" applyBorder="1" applyAlignment="1">
      <alignment horizontal="left"/>
    </xf>
    <xf numFmtId="0" fontId="7" fillId="20" borderId="27" xfId="0" applyFont="1" applyFill="1" applyBorder="1" applyAlignment="1">
      <alignment horizontal="left"/>
    </xf>
    <xf numFmtId="0" fontId="8" fillId="0" borderId="22" xfId="59" applyFont="1" applyFill="1" applyBorder="1" applyAlignment="1">
      <alignment horizontal="left" indent="3"/>
      <protection/>
    </xf>
    <xf numFmtId="0" fontId="8" fillId="0" borderId="24" xfId="60" applyFont="1" applyFill="1" applyBorder="1" applyAlignment="1">
      <alignment horizontal="left" wrapText="1" indent="3"/>
      <protection/>
    </xf>
    <xf numFmtId="0" fontId="7" fillId="20" borderId="25" xfId="0" applyFont="1" applyFill="1" applyBorder="1" applyAlignment="1">
      <alignment wrapText="1"/>
    </xf>
    <xf numFmtId="0" fontId="7" fillId="20" borderId="27" xfId="0" applyFont="1" applyFill="1" applyBorder="1" applyAlignment="1">
      <alignment horizontal="left" wrapText="1"/>
    </xf>
    <xf numFmtId="180" fontId="8" fillId="0" borderId="19" xfId="59" applyNumberFormat="1" applyFont="1" applyFill="1" applyBorder="1" applyAlignment="1">
      <alignment horizontal="center" wrapText="1"/>
      <protection/>
    </xf>
    <xf numFmtId="180" fontId="8" fillId="0" borderId="31" xfId="59" applyNumberFormat="1" applyFont="1" applyFill="1" applyBorder="1" applyAlignment="1">
      <alignment horizontal="center" wrapText="1"/>
      <protection/>
    </xf>
    <xf numFmtId="180" fontId="9" fillId="20" borderId="26" xfId="59" applyNumberFormat="1" applyFont="1" applyFill="1" applyBorder="1" applyAlignment="1">
      <alignment horizontal="center" wrapText="1"/>
      <protection/>
    </xf>
    <xf numFmtId="180" fontId="9" fillId="0" borderId="19" xfId="59" applyNumberFormat="1" applyFont="1" applyFill="1" applyBorder="1" applyAlignment="1">
      <alignment horizontal="center" wrapText="1"/>
      <protection/>
    </xf>
    <xf numFmtId="3" fontId="8" fillId="0" borderId="32" xfId="59" applyNumberFormat="1" applyFont="1" applyFill="1" applyBorder="1" applyAlignment="1">
      <alignment horizontal="right" wrapText="1"/>
      <protection/>
    </xf>
    <xf numFmtId="3" fontId="8" fillId="0" borderId="33" xfId="59" applyNumberFormat="1" applyFont="1" applyFill="1" applyBorder="1" applyAlignment="1">
      <alignment horizontal="right" wrapText="1"/>
      <protection/>
    </xf>
    <xf numFmtId="3" fontId="9" fillId="20" borderId="26" xfId="0" applyNumberFormat="1" applyFont="1" applyFill="1" applyBorder="1" applyAlignment="1">
      <alignment horizontal="right" wrapText="1"/>
    </xf>
    <xf numFmtId="3" fontId="8" fillId="0" borderId="11" xfId="59" applyNumberFormat="1" applyFont="1" applyFill="1" applyBorder="1" applyAlignment="1">
      <alignment horizontal="right"/>
      <protection/>
    </xf>
    <xf numFmtId="3" fontId="8" fillId="0" borderId="23" xfId="59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5" fillId="0" borderId="34" xfId="59" applyFont="1" applyFill="1" applyBorder="1" applyAlignment="1">
      <alignment horizontal="center"/>
      <protection/>
    </xf>
    <xf numFmtId="0" fontId="25" fillId="0" borderId="17" xfId="59" applyFont="1" applyFill="1" applyBorder="1" applyAlignment="1">
      <alignment horizontal="center"/>
      <protection/>
    </xf>
    <xf numFmtId="0" fontId="25" fillId="0" borderId="35" xfId="59" applyFont="1" applyFill="1" applyBorder="1" applyAlignment="1">
      <alignment horizontal="center"/>
      <protection/>
    </xf>
    <xf numFmtId="0" fontId="25" fillId="0" borderId="36" xfId="59" applyFont="1" applyFill="1" applyBorder="1" applyAlignment="1">
      <alignment horizontal="center"/>
      <protection/>
    </xf>
    <xf numFmtId="0" fontId="25" fillId="0" borderId="37" xfId="59" applyFont="1" applyFill="1" applyBorder="1" applyAlignment="1">
      <alignment horizontal="center"/>
      <protection/>
    </xf>
    <xf numFmtId="0" fontId="25" fillId="0" borderId="38" xfId="59" applyFont="1" applyFill="1" applyBorder="1" applyAlignment="1">
      <alignment horizontal="center"/>
      <protection/>
    </xf>
    <xf numFmtId="0" fontId="21" fillId="0" borderId="0" xfId="40" applyFont="1" applyFill="1" applyBorder="1" applyAlignment="1">
      <alignment horizontal="center" wrapText="1"/>
      <protection/>
    </xf>
    <xf numFmtId="0" fontId="7" fillId="0" borderId="0" xfId="40" applyFont="1" applyFill="1" applyBorder="1" applyAlignment="1">
      <alignment horizontal="center" wrapText="1"/>
      <protection/>
    </xf>
    <xf numFmtId="0" fontId="23" fillId="0" borderId="0" xfId="59" applyFont="1" applyFill="1" applyBorder="1" applyAlignment="1">
      <alignment horizontal="center" wrapText="1"/>
      <protection/>
    </xf>
    <xf numFmtId="0" fontId="13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23" fillId="0" borderId="40" xfId="59" applyFont="1" applyFill="1" applyBorder="1" applyAlignment="1">
      <alignment horizontal="center" wrapText="1"/>
      <protection/>
    </xf>
    <xf numFmtId="0" fontId="23" fillId="0" borderId="14" xfId="59" applyFont="1" applyFill="1" applyBorder="1" applyAlignment="1">
      <alignment horizontal="center" wrapText="1"/>
      <protection/>
    </xf>
    <xf numFmtId="0" fontId="23" fillId="0" borderId="41" xfId="59" applyFont="1" applyFill="1" applyBorder="1" applyAlignment="1">
      <alignment horizontal="center" wrapText="1"/>
      <protection/>
    </xf>
    <xf numFmtId="0" fontId="23" fillId="0" borderId="16" xfId="59" applyFont="1" applyFill="1" applyBorder="1" applyAlignment="1">
      <alignment horizontal="center" wrapText="1"/>
      <protection/>
    </xf>
    <xf numFmtId="0" fontId="9" fillId="0" borderId="4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9" xfId="59" applyFont="1" applyFill="1" applyBorder="1" applyAlignment="1">
      <alignment horizontal="center" vertical="center" wrapText="1"/>
      <protection/>
    </xf>
    <xf numFmtId="0" fontId="8" fillId="0" borderId="42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wrapText="1"/>
    </xf>
    <xf numFmtId="0" fontId="8" fillId="0" borderId="45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47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3" fontId="9" fillId="0" borderId="19" xfId="59" applyNumberFormat="1" applyFont="1" applyFill="1" applyBorder="1" applyAlignment="1">
      <alignment horizontal="right" wrapText="1"/>
      <protection/>
    </xf>
    <xf numFmtId="3" fontId="9" fillId="0" borderId="11" xfId="59" applyNumberFormat="1" applyFont="1" applyFill="1" applyBorder="1" applyAlignment="1">
      <alignment horizontal="right"/>
      <protection/>
    </xf>
    <xf numFmtId="0" fontId="20" fillId="0" borderId="25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3" fontId="9" fillId="0" borderId="19" xfId="0" applyNumberFormat="1" applyFont="1" applyFill="1" applyBorder="1" applyAlignment="1">
      <alignment wrapText="1"/>
    </xf>
    <xf numFmtId="180" fontId="9" fillId="0" borderId="31" xfId="59" applyNumberFormat="1" applyFont="1" applyFill="1" applyBorder="1" applyAlignment="1">
      <alignment horizontal="center" wrapText="1"/>
      <protection/>
    </xf>
    <xf numFmtId="3" fontId="7" fillId="0" borderId="26" xfId="0" applyNumberFormat="1" applyFont="1" applyFill="1" applyBorder="1" applyAlignment="1">
      <alignment wrapText="1"/>
    </xf>
    <xf numFmtId="180" fontId="7" fillId="0" borderId="26" xfId="59" applyNumberFormat="1" applyFont="1" applyFill="1" applyBorder="1" applyAlignment="1">
      <alignment horizontal="center" wrapText="1"/>
      <protection/>
    </xf>
    <xf numFmtId="181" fontId="9" fillId="0" borderId="11" xfId="0" applyNumberFormat="1" applyFont="1" applyFill="1" applyBorder="1" applyAlignment="1">
      <alignment horizontal="center" wrapText="1"/>
    </xf>
    <xf numFmtId="181" fontId="8" fillId="0" borderId="11" xfId="0" applyNumberFormat="1" applyFont="1" applyFill="1" applyBorder="1" applyAlignment="1">
      <alignment horizontal="center" wrapText="1"/>
    </xf>
    <xf numFmtId="181" fontId="8" fillId="0" borderId="23" xfId="0" applyNumberFormat="1" applyFont="1" applyFill="1" applyBorder="1" applyAlignment="1">
      <alignment horizontal="center" wrapText="1"/>
    </xf>
    <xf numFmtId="3" fontId="7" fillId="20" borderId="26" xfId="0" applyNumberFormat="1" applyFont="1" applyFill="1" applyBorder="1" applyAlignment="1">
      <alignment wrapText="1"/>
    </xf>
    <xf numFmtId="181" fontId="7" fillId="20" borderId="26" xfId="0" applyNumberFormat="1" applyFont="1" applyFill="1" applyBorder="1" applyAlignment="1">
      <alignment horizontal="center" wrapText="1"/>
    </xf>
    <xf numFmtId="3" fontId="9" fillId="0" borderId="11" xfId="59" applyNumberFormat="1" applyFont="1" applyFill="1" applyBorder="1" applyAlignment="1">
      <alignment horizontal="right" wrapText="1"/>
      <protection/>
    </xf>
    <xf numFmtId="180" fontId="9" fillId="0" borderId="11" xfId="59" applyNumberFormat="1" applyFont="1" applyFill="1" applyBorder="1" applyAlignment="1">
      <alignment horizontal="center" wrapText="1"/>
      <protection/>
    </xf>
    <xf numFmtId="3" fontId="8" fillId="0" borderId="11" xfId="59" applyNumberFormat="1" applyFont="1" applyFill="1" applyBorder="1" applyAlignment="1">
      <alignment horizontal="right" wrapText="1"/>
      <protection/>
    </xf>
    <xf numFmtId="180" fontId="8" fillId="0" borderId="11" xfId="59" applyNumberFormat="1" applyFont="1" applyFill="1" applyBorder="1" applyAlignment="1">
      <alignment horizontal="center" wrapText="1"/>
      <protection/>
    </xf>
    <xf numFmtId="180" fontId="9" fillId="0" borderId="15" xfId="59" applyNumberFormat="1" applyFont="1" applyFill="1" applyBorder="1" applyAlignment="1">
      <alignment horizontal="center" wrapText="1"/>
      <protection/>
    </xf>
    <xf numFmtId="3" fontId="7" fillId="20" borderId="29" xfId="0" applyNumberFormat="1" applyFont="1" applyFill="1" applyBorder="1" applyAlignment="1">
      <alignment horizontal="right" wrapText="1"/>
    </xf>
    <xf numFmtId="180" fontId="7" fillId="20" borderId="29" xfId="59" applyNumberFormat="1" applyFont="1" applyFill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PIB res. util I sem2009-2010 pentru sait" xfId="40"/>
    <cellStyle name="Percen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RES si UTIL" xfId="59"/>
    <cellStyle name="Обычный_КTrim1-2004guv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161925</xdr:rowOff>
    </xdr:from>
    <xdr:to>
      <xdr:col>5</xdr:col>
      <xdr:colOff>3257550</xdr:colOff>
      <xdr:row>35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9286875"/>
          <a:ext cx="114109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cuprind activităţile: hoteluri şi restaurante, activităţi financiare, tranzacţii imobiliare, administraţia publică, învăţămînt, sănătate şi asistenţă socială, alte activităţi de servicii colective, sociale şi personale şi activităţi ale personalului angajat in gospodarii particulare;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---------------------------------------------------------------------------------------------------------------------------------------------------------------
</a:t>
          </a:r>
          <a:r>
            <a:rPr lang="en-US" cap="none" sz="1000" b="0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1)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включают виды деятельности: гостиницы и рестораны, финансовое посредничество, операции с недвижимым имуществом, государственное управление, образование, здравоохранение и социальные услуги, прочие коммунальные, социальные и персональные услуги и предоставление услуг по ведению домашнего хозяйства домашней прислугой.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7Z3ONJCP\PIButilizari\trimestrial\ZAPAS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7Z3ONJCP\PIButilizari\trimestrial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1">
      <pane xSplit="1" ySplit="6" topLeftCell="B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2" sqref="A2:F2"/>
    </sheetView>
  </sheetViews>
  <sheetFormatPr defaultColWidth="9.140625" defaultRowHeight="12.75"/>
  <cols>
    <col min="1" max="1" width="58.8515625" style="1" customWidth="1"/>
    <col min="2" max="2" width="13.8515625" style="1" customWidth="1"/>
    <col min="3" max="3" width="18.7109375" style="1" customWidth="1"/>
    <col min="4" max="4" width="13.421875" style="1" bestFit="1" customWidth="1"/>
    <col min="5" max="5" width="18.28125" style="1" customWidth="1"/>
    <col min="6" max="6" width="58.140625" style="1" customWidth="1"/>
    <col min="7" max="7" width="11.28125" style="1" bestFit="1" customWidth="1"/>
    <col min="8" max="16384" width="9.140625" style="1" customWidth="1"/>
  </cols>
  <sheetData>
    <row r="1" spans="1:6" ht="18.75">
      <c r="A1" s="3"/>
      <c r="B1" s="3"/>
      <c r="C1" s="3"/>
      <c r="D1" s="3"/>
      <c r="E1" s="3"/>
      <c r="F1" s="2" t="s">
        <v>76</v>
      </c>
    </row>
    <row r="2" spans="1:6" s="54" customFormat="1" ht="20.25" customHeight="1">
      <c r="A2" s="145" t="s">
        <v>148</v>
      </c>
      <c r="B2" s="145"/>
      <c r="C2" s="145"/>
      <c r="D2" s="145"/>
      <c r="E2" s="145"/>
      <c r="F2" s="145"/>
    </row>
    <row r="3" spans="1:6" s="55" customFormat="1" ht="18.75" customHeight="1">
      <c r="A3" s="146" t="s">
        <v>135</v>
      </c>
      <c r="B3" s="146"/>
      <c r="C3" s="146"/>
      <c r="D3" s="146"/>
      <c r="E3" s="146"/>
      <c r="F3" s="146"/>
    </row>
    <row r="4" spans="1:6" s="59" customFormat="1" ht="21" customHeight="1" thickBot="1">
      <c r="A4" s="147" t="s">
        <v>134</v>
      </c>
      <c r="B4" s="147"/>
      <c r="C4" s="147"/>
      <c r="D4" s="147"/>
      <c r="E4" s="147"/>
      <c r="F4" s="147"/>
    </row>
    <row r="5" spans="1:6" s="60" customFormat="1" ht="27.75" customHeight="1">
      <c r="A5" s="150"/>
      <c r="B5" s="148" t="s">
        <v>149</v>
      </c>
      <c r="C5" s="149"/>
      <c r="D5" s="149"/>
      <c r="E5" s="149"/>
      <c r="F5" s="152"/>
    </row>
    <row r="6" spans="1:6" ht="89.25" customHeight="1" thickBot="1">
      <c r="A6" s="151"/>
      <c r="B6" s="103" t="s">
        <v>101</v>
      </c>
      <c r="C6" s="103" t="s">
        <v>143</v>
      </c>
      <c r="D6" s="103" t="s">
        <v>141</v>
      </c>
      <c r="E6" s="103" t="s">
        <v>142</v>
      </c>
      <c r="F6" s="153"/>
    </row>
    <row r="7" spans="1:6" ht="18.75">
      <c r="A7" s="139" t="s">
        <v>136</v>
      </c>
      <c r="B7" s="140"/>
      <c r="C7" s="140"/>
      <c r="D7" s="140"/>
      <c r="E7" s="140"/>
      <c r="F7" s="141"/>
    </row>
    <row r="8" spans="1:8" s="31" customFormat="1" ht="18.75">
      <c r="A8" s="29" t="s">
        <v>48</v>
      </c>
      <c r="B8" s="104">
        <v>39820</v>
      </c>
      <c r="C8" s="62">
        <v>4.6</v>
      </c>
      <c r="D8" s="105">
        <v>83.5</v>
      </c>
      <c r="E8" s="105">
        <v>3.7</v>
      </c>
      <c r="F8" s="30" t="s">
        <v>49</v>
      </c>
      <c r="G8" s="67"/>
      <c r="H8" s="69"/>
    </row>
    <row r="9" spans="1:8" ht="18.75">
      <c r="A9" s="109" t="s">
        <v>50</v>
      </c>
      <c r="B9" s="106">
        <v>10496</v>
      </c>
      <c r="C9" s="63">
        <v>6.1</v>
      </c>
      <c r="D9" s="107">
        <v>22.1</v>
      </c>
      <c r="E9" s="107">
        <v>1.3</v>
      </c>
      <c r="F9" s="110" t="s">
        <v>51</v>
      </c>
      <c r="G9" s="66"/>
      <c r="H9" s="68"/>
    </row>
    <row r="10" spans="1:7" ht="33.75">
      <c r="A10" s="4" t="s">
        <v>78</v>
      </c>
      <c r="B10" s="5">
        <v>3365</v>
      </c>
      <c r="C10" s="63">
        <v>7.4</v>
      </c>
      <c r="D10" s="63">
        <v>7.1</v>
      </c>
      <c r="E10" s="63">
        <v>0.5</v>
      </c>
      <c r="F10" s="6" t="s">
        <v>52</v>
      </c>
      <c r="G10" s="66"/>
    </row>
    <row r="11" spans="1:7" ht="18.75">
      <c r="A11" s="4" t="s">
        <v>53</v>
      </c>
      <c r="B11" s="5">
        <v>7131</v>
      </c>
      <c r="C11" s="63">
        <v>5.5</v>
      </c>
      <c r="D11" s="63">
        <v>15</v>
      </c>
      <c r="E11" s="63">
        <v>0.8</v>
      </c>
      <c r="F11" s="6" t="s">
        <v>54</v>
      </c>
      <c r="G11" s="66"/>
    </row>
    <row r="12" spans="1:8" ht="18.75">
      <c r="A12" s="109" t="s">
        <v>55</v>
      </c>
      <c r="B12" s="106">
        <v>30424</v>
      </c>
      <c r="C12" s="63">
        <v>4.3</v>
      </c>
      <c r="D12" s="107">
        <v>63.7</v>
      </c>
      <c r="E12" s="107">
        <v>2.6</v>
      </c>
      <c r="F12" s="110" t="s">
        <v>56</v>
      </c>
      <c r="G12" s="66"/>
      <c r="H12" s="68"/>
    </row>
    <row r="13" spans="1:6" ht="18.75">
      <c r="A13" s="4" t="s">
        <v>57</v>
      </c>
      <c r="B13" s="5">
        <v>2016</v>
      </c>
      <c r="C13" s="63">
        <v>9.8</v>
      </c>
      <c r="D13" s="63">
        <v>4.2</v>
      </c>
      <c r="E13" s="63">
        <v>0.4</v>
      </c>
      <c r="F13" s="6" t="s">
        <v>15</v>
      </c>
    </row>
    <row r="14" spans="1:6" ht="18.75">
      <c r="A14" s="4" t="s">
        <v>77</v>
      </c>
      <c r="B14" s="5">
        <v>6124</v>
      </c>
      <c r="C14" s="63">
        <v>4.9</v>
      </c>
      <c r="D14" s="63">
        <v>12.8</v>
      </c>
      <c r="E14" s="63">
        <v>0.6</v>
      </c>
      <c r="F14" s="6" t="s">
        <v>58</v>
      </c>
    </row>
    <row r="15" spans="1:6" ht="18.75">
      <c r="A15" s="4" t="s">
        <v>59</v>
      </c>
      <c r="B15" s="5">
        <v>5160</v>
      </c>
      <c r="C15" s="63">
        <v>4.7</v>
      </c>
      <c r="D15" s="63">
        <v>10.8</v>
      </c>
      <c r="E15" s="63">
        <v>0.5</v>
      </c>
      <c r="F15" s="6" t="s">
        <v>60</v>
      </c>
    </row>
    <row r="16" spans="1:6" ht="20.25">
      <c r="A16" s="4" t="s">
        <v>96</v>
      </c>
      <c r="B16" s="5">
        <v>17124</v>
      </c>
      <c r="C16" s="63">
        <v>3.3</v>
      </c>
      <c r="D16" s="63">
        <v>35.9</v>
      </c>
      <c r="E16" s="63">
        <v>1.1</v>
      </c>
      <c r="F16" s="6" t="s">
        <v>97</v>
      </c>
    </row>
    <row r="17" spans="1:6" ht="33.75">
      <c r="A17" s="109" t="s">
        <v>61</v>
      </c>
      <c r="B17" s="5">
        <v>-1100</v>
      </c>
      <c r="C17" s="64" t="s">
        <v>117</v>
      </c>
      <c r="D17" s="63">
        <v>-2.3</v>
      </c>
      <c r="E17" s="63">
        <v>-0.2</v>
      </c>
      <c r="F17" s="110" t="s">
        <v>62</v>
      </c>
    </row>
    <row r="18" spans="1:6" s="31" customFormat="1" ht="18.75">
      <c r="A18" s="32" t="s">
        <v>146</v>
      </c>
      <c r="B18" s="33">
        <v>7875</v>
      </c>
      <c r="C18" s="62">
        <v>1</v>
      </c>
      <c r="D18" s="62">
        <v>16.5</v>
      </c>
      <c r="E18" s="62">
        <v>0.2</v>
      </c>
      <c r="F18" s="34" t="s">
        <v>147</v>
      </c>
    </row>
    <row r="19" spans="1:6" ht="19.5" thickBot="1">
      <c r="A19" s="111" t="s">
        <v>98</v>
      </c>
      <c r="B19" s="61">
        <v>8049</v>
      </c>
      <c r="C19" s="65">
        <v>0.7</v>
      </c>
      <c r="D19" s="65">
        <v>16.9</v>
      </c>
      <c r="E19" s="65">
        <v>0.1</v>
      </c>
      <c r="F19" s="112" t="s">
        <v>99</v>
      </c>
    </row>
    <row r="20" spans="1:8" ht="19.5" thickBot="1">
      <c r="A20" s="113" t="s">
        <v>0</v>
      </c>
      <c r="B20" s="114">
        <v>47695</v>
      </c>
      <c r="C20" s="115">
        <v>3.9</v>
      </c>
      <c r="D20" s="116">
        <v>100</v>
      </c>
      <c r="E20" s="116">
        <v>3.9</v>
      </c>
      <c r="F20" s="117" t="s">
        <v>1</v>
      </c>
      <c r="G20" s="66"/>
      <c r="H20" s="68"/>
    </row>
    <row r="21" spans="1:8" ht="18.75">
      <c r="A21" s="142" t="s">
        <v>137</v>
      </c>
      <c r="B21" s="143"/>
      <c r="C21" s="143"/>
      <c r="D21" s="143"/>
      <c r="E21" s="143"/>
      <c r="F21" s="144"/>
      <c r="G21" s="66"/>
      <c r="H21" s="68"/>
    </row>
    <row r="22" spans="1:8" s="31" customFormat="1" ht="18.75">
      <c r="A22" s="29" t="s">
        <v>63</v>
      </c>
      <c r="B22" s="104">
        <v>54567</v>
      </c>
      <c r="C22" s="62">
        <v>0.9</v>
      </c>
      <c r="D22" s="105">
        <v>114.4</v>
      </c>
      <c r="E22" s="105">
        <v>1.1</v>
      </c>
      <c r="F22" s="30" t="s">
        <v>64</v>
      </c>
      <c r="G22" s="67"/>
      <c r="H22" s="69"/>
    </row>
    <row r="23" spans="1:6" ht="18.75">
      <c r="A23" s="7" t="s">
        <v>3</v>
      </c>
      <c r="B23" s="8">
        <v>43811</v>
      </c>
      <c r="C23" s="63">
        <v>1.3</v>
      </c>
      <c r="D23" s="63">
        <v>91.9</v>
      </c>
      <c r="E23" s="63">
        <v>1.2</v>
      </c>
      <c r="F23" s="9" t="s">
        <v>2</v>
      </c>
    </row>
    <row r="24" spans="1:6" ht="53.25" customHeight="1">
      <c r="A24" s="10" t="s">
        <v>65</v>
      </c>
      <c r="B24" s="8">
        <v>10756</v>
      </c>
      <c r="C24" s="63">
        <v>-0.5</v>
      </c>
      <c r="D24" s="63">
        <v>22.5</v>
      </c>
      <c r="E24" s="63">
        <v>-0.1</v>
      </c>
      <c r="F24" s="11" t="s">
        <v>66</v>
      </c>
    </row>
    <row r="25" spans="1:8" s="31" customFormat="1" ht="20.25">
      <c r="A25" s="29" t="s">
        <v>67</v>
      </c>
      <c r="B25" s="33">
        <v>11276</v>
      </c>
      <c r="C25" s="64" t="s">
        <v>117</v>
      </c>
      <c r="D25" s="108">
        <v>23.6</v>
      </c>
      <c r="E25" s="108">
        <v>-0.4</v>
      </c>
      <c r="F25" s="35" t="s">
        <v>68</v>
      </c>
      <c r="G25" s="67"/>
      <c r="H25" s="69"/>
    </row>
    <row r="26" spans="1:6" ht="18.75">
      <c r="A26" s="7" t="s">
        <v>37</v>
      </c>
      <c r="B26" s="8">
        <v>11622</v>
      </c>
      <c r="C26" s="63">
        <v>8</v>
      </c>
      <c r="D26" s="63">
        <v>24.3</v>
      </c>
      <c r="E26" s="63">
        <v>1.8</v>
      </c>
      <c r="F26" s="9" t="s">
        <v>69</v>
      </c>
    </row>
    <row r="27" spans="1:6" ht="20.25">
      <c r="A27" s="7" t="s">
        <v>38</v>
      </c>
      <c r="B27" s="8">
        <v>-346</v>
      </c>
      <c r="C27" s="64" t="s">
        <v>117</v>
      </c>
      <c r="D27" s="63">
        <v>-0.7</v>
      </c>
      <c r="E27" s="63">
        <v>-2.2</v>
      </c>
      <c r="F27" s="12" t="s">
        <v>70</v>
      </c>
    </row>
    <row r="28" spans="1:8" s="31" customFormat="1" ht="20.25">
      <c r="A28" s="29" t="s">
        <v>39</v>
      </c>
      <c r="B28" s="104">
        <v>-18148</v>
      </c>
      <c r="C28" s="64" t="s">
        <v>117</v>
      </c>
      <c r="D28" s="105">
        <v>-38</v>
      </c>
      <c r="E28" s="105">
        <v>3.2</v>
      </c>
      <c r="F28" s="30" t="s">
        <v>71</v>
      </c>
      <c r="G28" s="67"/>
      <c r="H28" s="69"/>
    </row>
    <row r="29" spans="1:6" ht="18.75">
      <c r="A29" s="7" t="s">
        <v>72</v>
      </c>
      <c r="B29" s="8">
        <v>22640</v>
      </c>
      <c r="C29" s="63">
        <v>6.7</v>
      </c>
      <c r="D29" s="63">
        <v>47.5</v>
      </c>
      <c r="E29" s="63">
        <v>3</v>
      </c>
      <c r="F29" s="13" t="s">
        <v>73</v>
      </c>
    </row>
    <row r="30" spans="1:6" ht="19.5" thickBot="1">
      <c r="A30" s="14" t="s">
        <v>74</v>
      </c>
      <c r="B30" s="15">
        <v>40788</v>
      </c>
      <c r="C30" s="65">
        <v>-0.2</v>
      </c>
      <c r="D30" s="65">
        <v>85.5</v>
      </c>
      <c r="E30" s="65">
        <v>-0.2</v>
      </c>
      <c r="F30" s="16" t="s">
        <v>75</v>
      </c>
    </row>
    <row r="31" spans="1:2" ht="18.75">
      <c r="A31" s="3"/>
      <c r="B31" s="3"/>
    </row>
    <row r="37" spans="1:6" s="102" customFormat="1" ht="18" customHeight="1">
      <c r="A37" s="138" t="s">
        <v>144</v>
      </c>
      <c r="B37" s="138"/>
      <c r="C37" s="138"/>
      <c r="D37" s="138"/>
      <c r="E37" s="138"/>
      <c r="F37" s="138"/>
    </row>
    <row r="38" spans="1:6" s="102" customFormat="1" ht="15.75">
      <c r="A38" s="138" t="s">
        <v>145</v>
      </c>
      <c r="B38" s="138"/>
      <c r="C38" s="138"/>
      <c r="D38" s="138"/>
      <c r="E38" s="138"/>
      <c r="F38" s="138"/>
    </row>
  </sheetData>
  <sheetProtection/>
  <mergeCells count="10">
    <mergeCell ref="A2:F2"/>
    <mergeCell ref="A3:F3"/>
    <mergeCell ref="A4:F4"/>
    <mergeCell ref="B5:E5"/>
    <mergeCell ref="A5:A6"/>
    <mergeCell ref="F5:F6"/>
    <mergeCell ref="A37:F37"/>
    <mergeCell ref="A38:F38"/>
    <mergeCell ref="A7:F7"/>
    <mergeCell ref="A21:F21"/>
  </mergeCells>
  <printOptions horizontalCentered="1" verticalCentered="1"/>
  <pageMargins left="0.1968503937007874" right="0.1968503937007874" top="0.3937007874015748" bottom="0.1968503937007874" header="0" footer="0"/>
  <pageSetup blackAndWhite="1" fitToHeight="1" fitToWidth="1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5" zoomScaleNormal="75" zoomScalePageLayoutView="0" workbookViewId="0" topLeftCell="A1">
      <selection activeCell="A2" sqref="A1:IV16384"/>
    </sheetView>
  </sheetViews>
  <sheetFormatPr defaultColWidth="11.421875" defaultRowHeight="12.75"/>
  <cols>
    <col min="1" max="1" width="9.8515625" style="71" customWidth="1"/>
    <col min="2" max="2" width="60.421875" style="37" customWidth="1"/>
    <col min="3" max="3" width="23.7109375" style="37" customWidth="1"/>
    <col min="4" max="5" width="17.421875" style="37" bestFit="1" customWidth="1"/>
    <col min="6" max="6" width="20.57421875" style="37" customWidth="1"/>
    <col min="7" max="7" width="22.140625" style="37" customWidth="1"/>
    <col min="8" max="8" width="17.421875" style="37" customWidth="1"/>
    <col min="9" max="9" width="17.421875" style="37" bestFit="1" customWidth="1"/>
    <col min="10" max="10" width="20.8515625" style="37" customWidth="1"/>
    <col min="11" max="11" width="64.8515625" style="37" customWidth="1"/>
    <col min="12" max="16384" width="11.421875" style="37" customWidth="1"/>
  </cols>
  <sheetData>
    <row r="1" ht="22.5">
      <c r="K1" s="38" t="s">
        <v>46</v>
      </c>
    </row>
    <row r="2" spans="1:11" s="41" customFormat="1" ht="28.5" customHeight="1">
      <c r="A2" s="137" t="s">
        <v>111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44" customFormat="1" ht="28.5" customHeight="1">
      <c r="A3" s="161" t="s">
        <v>120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s="44" customFormat="1" ht="28.5" customHeight="1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44.25" customHeight="1">
      <c r="A5" s="154"/>
      <c r="B5" s="155"/>
      <c r="C5" s="164" t="s">
        <v>131</v>
      </c>
      <c r="D5" s="165"/>
      <c r="E5" s="165"/>
      <c r="F5" s="165"/>
      <c r="G5" s="164" t="s">
        <v>132</v>
      </c>
      <c r="H5" s="165"/>
      <c r="I5" s="165"/>
      <c r="J5" s="165"/>
      <c r="K5" s="158"/>
    </row>
    <row r="6" spans="1:11" ht="141" customHeight="1">
      <c r="A6" s="156"/>
      <c r="B6" s="157"/>
      <c r="C6" s="57" t="s">
        <v>103</v>
      </c>
      <c r="D6" s="163" t="s">
        <v>140</v>
      </c>
      <c r="E6" s="163"/>
      <c r="F6" s="36" t="s">
        <v>138</v>
      </c>
      <c r="G6" s="36" t="s">
        <v>103</v>
      </c>
      <c r="H6" s="162" t="s">
        <v>140</v>
      </c>
      <c r="I6" s="162"/>
      <c r="J6" s="36" t="s">
        <v>138</v>
      </c>
      <c r="K6" s="159"/>
    </row>
    <row r="7" spans="1:11" ht="24" customHeight="1">
      <c r="A7" s="156"/>
      <c r="B7" s="157"/>
      <c r="C7" s="45">
        <v>2014</v>
      </c>
      <c r="D7" s="72">
        <v>2013</v>
      </c>
      <c r="E7" s="45">
        <v>2014</v>
      </c>
      <c r="F7" s="57" t="s">
        <v>139</v>
      </c>
      <c r="G7" s="45">
        <v>2014</v>
      </c>
      <c r="H7" s="72">
        <v>2013</v>
      </c>
      <c r="I7" s="45">
        <v>2014</v>
      </c>
      <c r="J7" s="57" t="s">
        <v>139</v>
      </c>
      <c r="K7" s="159"/>
    </row>
    <row r="8" spans="1:11" ht="24" customHeight="1">
      <c r="A8" s="156"/>
      <c r="B8" s="157"/>
      <c r="C8" s="36">
        <v>1</v>
      </c>
      <c r="D8" s="36">
        <v>2</v>
      </c>
      <c r="E8" s="36">
        <v>3</v>
      </c>
      <c r="F8" s="36" t="s">
        <v>110</v>
      </c>
      <c r="G8" s="36">
        <v>5</v>
      </c>
      <c r="H8" s="36">
        <v>6</v>
      </c>
      <c r="I8" s="36">
        <v>7</v>
      </c>
      <c r="J8" s="36" t="s">
        <v>133</v>
      </c>
      <c r="K8" s="160"/>
    </row>
    <row r="9" spans="1:12" s="48" customFormat="1" ht="34.5" customHeight="1">
      <c r="A9" s="73"/>
      <c r="B9" s="74" t="s">
        <v>50</v>
      </c>
      <c r="C9" s="192">
        <f>VP!C9-'CI'!C9</f>
        <v>10495656.796832584</v>
      </c>
      <c r="D9" s="192">
        <f>VP!D9-'CI'!D9</f>
        <v>9067148.676682044</v>
      </c>
      <c r="E9" s="192">
        <f>VP!E9-'CI'!E9</f>
        <v>9616386.070833363</v>
      </c>
      <c r="F9" s="193">
        <f>E9/D9*100</f>
        <v>106.05744334559984</v>
      </c>
      <c r="G9" s="192">
        <f>VP!G9-'CI'!G9</f>
        <v>6217024.510251241</v>
      </c>
      <c r="H9" s="192">
        <f>VP!H9-'CI'!H9</f>
        <v>5295356.173937254</v>
      </c>
      <c r="I9" s="192">
        <f>VP!I9-'CI'!I9</f>
        <v>5576493.845765935</v>
      </c>
      <c r="J9" s="193">
        <f>I9/H9*100</f>
        <v>105.30913620527338</v>
      </c>
      <c r="K9" s="75" t="s">
        <v>51</v>
      </c>
      <c r="L9" s="58"/>
    </row>
    <row r="10" spans="1:12" ht="50.25" customHeight="1">
      <c r="A10" s="76" t="s">
        <v>100</v>
      </c>
      <c r="B10" s="77" t="s">
        <v>78</v>
      </c>
      <c r="C10" s="194">
        <f>VP!C10-'CI'!C10</f>
        <v>3365128.8242409993</v>
      </c>
      <c r="D10" s="194">
        <f>VP!D10-'CI'!D10</f>
        <v>2658457.9916635295</v>
      </c>
      <c r="E10" s="194">
        <f>VP!E10-'CI'!E10</f>
        <v>2853976.9952571588</v>
      </c>
      <c r="F10" s="195">
        <f aca="true" t="shared" si="0" ref="F10:F28">E10/D10*100</f>
        <v>107.35460196124006</v>
      </c>
      <c r="G10" s="194">
        <f>VP!G10-'CI'!G10</f>
        <v>2381043.0703595616</v>
      </c>
      <c r="H10" s="194">
        <f>VP!H10-'CI'!H10</f>
        <v>1871550.346678651</v>
      </c>
      <c r="I10" s="194">
        <f>VP!I10-'CI'!I10</f>
        <v>2010288.6538883757</v>
      </c>
      <c r="J10" s="195">
        <f aca="true" t="shared" si="1" ref="J10:J28">I10/H10*100</f>
        <v>107.41301496141618</v>
      </c>
      <c r="K10" s="78" t="s">
        <v>52</v>
      </c>
      <c r="L10" s="58"/>
    </row>
    <row r="11" spans="1:12" ht="34.5" customHeight="1">
      <c r="A11" s="76" t="s">
        <v>5</v>
      </c>
      <c r="B11" s="77" t="s">
        <v>6</v>
      </c>
      <c r="C11" s="194">
        <f>VP!C11-'CI'!C11</f>
        <v>216686.86736517228</v>
      </c>
      <c r="D11" s="194">
        <f>VP!D11-'CI'!D11</f>
        <v>188884.96457006756</v>
      </c>
      <c r="E11" s="194">
        <f>VP!E11-'CI'!E11</f>
        <v>208036.71008343005</v>
      </c>
      <c r="F11" s="195">
        <f t="shared" si="0"/>
        <v>110.13937004300736</v>
      </c>
      <c r="G11" s="194">
        <f>VP!G11-'CI'!G11</f>
        <v>149087.12614540436</v>
      </c>
      <c r="H11" s="194">
        <f>VP!H11-'CI'!H11</f>
        <v>131948.68253393073</v>
      </c>
      <c r="I11" s="194">
        <f>VP!I11-'CI'!I11</f>
        <v>141938.70614380998</v>
      </c>
      <c r="J11" s="195">
        <f t="shared" si="1"/>
        <v>107.57114312779159</v>
      </c>
      <c r="K11" s="78" t="s">
        <v>7</v>
      </c>
      <c r="L11" s="58"/>
    </row>
    <row r="12" spans="1:12" ht="34.5" customHeight="1">
      <c r="A12" s="76" t="s">
        <v>8</v>
      </c>
      <c r="B12" s="77" t="s">
        <v>9</v>
      </c>
      <c r="C12" s="194">
        <f>VP!C12-'CI'!C12</f>
        <v>5811259.95989307</v>
      </c>
      <c r="D12" s="194">
        <f>VP!D12-'CI'!D12</f>
        <v>5096824.846356843</v>
      </c>
      <c r="E12" s="194">
        <f>VP!E12-'CI'!E12</f>
        <v>5469707.654575143</v>
      </c>
      <c r="F12" s="195">
        <f t="shared" si="0"/>
        <v>107.31598239019011</v>
      </c>
      <c r="G12" s="194">
        <f>VP!G12-'CI'!G12</f>
        <v>3321713.2873915453</v>
      </c>
      <c r="H12" s="194">
        <f>VP!H12-'CI'!H12</f>
        <v>2945617.2908625007</v>
      </c>
      <c r="I12" s="194">
        <f>VP!I12-'CI'!I12</f>
        <v>3064556.3018069994</v>
      </c>
      <c r="J12" s="195">
        <f t="shared" si="1"/>
        <v>104.03782973821669</v>
      </c>
      <c r="K12" s="78" t="s">
        <v>10</v>
      </c>
      <c r="L12" s="58"/>
    </row>
    <row r="13" spans="1:12" ht="51.75" customHeight="1">
      <c r="A13" s="76" t="s">
        <v>11</v>
      </c>
      <c r="B13" s="77" t="s">
        <v>87</v>
      </c>
      <c r="C13" s="194">
        <f>VP!C13-'CI'!C13</f>
        <v>1102581.1453333404</v>
      </c>
      <c r="D13" s="194">
        <f>VP!D13-'CI'!D13</f>
        <v>1122980.874091609</v>
      </c>
      <c r="E13" s="194">
        <f>VP!E13-'CI'!E13</f>
        <v>1084664.7109176298</v>
      </c>
      <c r="F13" s="195">
        <f t="shared" si="0"/>
        <v>96.5879950355367</v>
      </c>
      <c r="G13" s="194">
        <f>VP!G13-'CI'!G13</f>
        <v>365181.026354732</v>
      </c>
      <c r="H13" s="194">
        <f>VP!H13-'CI'!H13</f>
        <v>346239.8538621721</v>
      </c>
      <c r="I13" s="194">
        <f>VP!I13-'CI'!I13</f>
        <v>359710.18392675114</v>
      </c>
      <c r="J13" s="195">
        <f t="shared" si="1"/>
        <v>103.89046203500915</v>
      </c>
      <c r="K13" s="78" t="s">
        <v>12</v>
      </c>
      <c r="L13" s="58"/>
    </row>
    <row r="14" spans="1:12" s="48" customFormat="1" ht="34.5" customHeight="1">
      <c r="A14" s="73"/>
      <c r="B14" s="74" t="s">
        <v>85</v>
      </c>
      <c r="C14" s="192">
        <f>VP!C14-'CI'!C14</f>
        <v>30424169.16984739</v>
      </c>
      <c r="D14" s="192">
        <f>VP!D14-'CI'!D14</f>
        <v>27314080.255682494</v>
      </c>
      <c r="E14" s="192">
        <f>VP!E14-'CI'!E14</f>
        <v>28491367.991391044</v>
      </c>
      <c r="F14" s="193">
        <f t="shared" si="0"/>
        <v>104.31018626542851</v>
      </c>
      <c r="G14" s="192">
        <f>VP!G14-'CI'!G14</f>
        <v>16279662.642721012</v>
      </c>
      <c r="H14" s="192">
        <f>VP!H14-'CI'!H14</f>
        <v>14195716.3491117</v>
      </c>
      <c r="I14" s="192">
        <f>VP!I14-'CI'!I14</f>
        <v>14900190.225346725</v>
      </c>
      <c r="J14" s="193">
        <f t="shared" si="1"/>
        <v>104.96258067511405</v>
      </c>
      <c r="K14" s="75" t="s">
        <v>86</v>
      </c>
      <c r="L14" s="58"/>
    </row>
    <row r="15" spans="1:12" ht="34.5" customHeight="1">
      <c r="A15" s="76" t="s">
        <v>13</v>
      </c>
      <c r="B15" s="77" t="s">
        <v>14</v>
      </c>
      <c r="C15" s="194">
        <f>VP!C15-'CI'!C15</f>
        <v>2015911.5710950727</v>
      </c>
      <c r="D15" s="194">
        <f>VP!D15-'CI'!D15</f>
        <v>1729390.8437029794</v>
      </c>
      <c r="E15" s="194">
        <f>VP!E15-'CI'!E15</f>
        <v>1899663.287737443</v>
      </c>
      <c r="F15" s="195">
        <f t="shared" si="0"/>
        <v>109.84580464586453</v>
      </c>
      <c r="G15" s="194">
        <f>VP!G15-'CI'!G15</f>
        <v>1414690.4362987466</v>
      </c>
      <c r="H15" s="194">
        <f>VP!H15-'CI'!H15</f>
        <v>1192259.2631535586</v>
      </c>
      <c r="I15" s="194">
        <f>VP!I15-'CI'!I15</f>
        <v>1316723.3957391363</v>
      </c>
      <c r="J15" s="195">
        <f t="shared" si="1"/>
        <v>110.43935127468556</v>
      </c>
      <c r="K15" s="78" t="s">
        <v>15</v>
      </c>
      <c r="L15" s="58"/>
    </row>
    <row r="16" spans="1:12" s="79" customFormat="1" ht="82.5" customHeight="1">
      <c r="A16" s="76" t="s">
        <v>16</v>
      </c>
      <c r="B16" s="77" t="s">
        <v>95</v>
      </c>
      <c r="C16" s="194">
        <f>VP!C16-'CI'!C16</f>
        <v>6123645.593881422</v>
      </c>
      <c r="D16" s="194">
        <f>VP!D16-'CI'!D16</f>
        <v>5688444.998241726</v>
      </c>
      <c r="E16" s="194">
        <f>VP!E16-'CI'!E16</f>
        <v>5969325.9967518365</v>
      </c>
      <c r="F16" s="195">
        <f t="shared" si="0"/>
        <v>104.9377465827116</v>
      </c>
      <c r="G16" s="194">
        <f>VP!G16-'CI'!G16</f>
        <v>3467591.2051608907</v>
      </c>
      <c r="H16" s="194">
        <f>VP!H16-'CI'!H16</f>
        <v>3254022.4689404108</v>
      </c>
      <c r="I16" s="194">
        <f>VP!I16-'CI'!I16</f>
        <v>3403187.164546909</v>
      </c>
      <c r="J16" s="195">
        <f t="shared" si="1"/>
        <v>104.5840093923835</v>
      </c>
      <c r="K16" s="78" t="s">
        <v>17</v>
      </c>
      <c r="L16" s="58"/>
    </row>
    <row r="17" spans="1:12" ht="34.5" customHeight="1">
      <c r="A17" s="76" t="s">
        <v>18</v>
      </c>
      <c r="B17" s="77" t="s">
        <v>19</v>
      </c>
      <c r="C17" s="194">
        <f>VP!C17-'CI'!C17</f>
        <v>583430.4797446411</v>
      </c>
      <c r="D17" s="194">
        <f>VP!D17-'CI'!D17</f>
        <v>534021.4899723335</v>
      </c>
      <c r="E17" s="194">
        <f>VP!E17-'CI'!E17</f>
        <v>556294.3303356867</v>
      </c>
      <c r="F17" s="195">
        <f t="shared" si="0"/>
        <v>104.17077604208531</v>
      </c>
      <c r="G17" s="194">
        <f>VP!G17-'CI'!G17</f>
        <v>323750.891596359</v>
      </c>
      <c r="H17" s="194">
        <f>VP!H17-'CI'!H17</f>
        <v>296807.2698751105</v>
      </c>
      <c r="I17" s="194">
        <f>VP!I17-'CI'!I17</f>
        <v>307885.96331655263</v>
      </c>
      <c r="J17" s="195">
        <f t="shared" si="1"/>
        <v>103.73262199612019</v>
      </c>
      <c r="K17" s="78" t="s">
        <v>20</v>
      </c>
      <c r="L17" s="58"/>
    </row>
    <row r="18" spans="1:12" ht="34.5" customHeight="1">
      <c r="A18" s="76" t="s">
        <v>90</v>
      </c>
      <c r="B18" s="77" t="s">
        <v>91</v>
      </c>
      <c r="C18" s="194">
        <f>VP!C18-'CI'!C18</f>
        <v>5160912.442763498</v>
      </c>
      <c r="D18" s="194">
        <f>VP!D18-'CI'!D18</f>
        <v>4743205.168287905</v>
      </c>
      <c r="E18" s="194">
        <f>VP!E18-'CI'!E18</f>
        <v>4967157.1548701925</v>
      </c>
      <c r="F18" s="195">
        <f t="shared" si="0"/>
        <v>104.7215327744957</v>
      </c>
      <c r="G18" s="194">
        <f>VP!G18-'CI'!G18</f>
        <v>2491306.8348817495</v>
      </c>
      <c r="H18" s="194">
        <f>VP!H18-'CI'!H18</f>
        <v>2270610.658031049</v>
      </c>
      <c r="I18" s="194">
        <f>VP!I18-'CI'!I18</f>
        <v>2372866.4210821465</v>
      </c>
      <c r="J18" s="195">
        <f t="shared" si="1"/>
        <v>104.50344768220934</v>
      </c>
      <c r="K18" s="78" t="s">
        <v>60</v>
      </c>
      <c r="L18" s="58"/>
    </row>
    <row r="19" spans="1:12" ht="34.5" customHeight="1">
      <c r="A19" s="76" t="s">
        <v>21</v>
      </c>
      <c r="B19" s="77" t="s">
        <v>22</v>
      </c>
      <c r="C19" s="194">
        <f>VP!C19-'CI'!C19</f>
        <v>2480866.0044051567</v>
      </c>
      <c r="D19" s="194">
        <f>VP!D19-'CI'!D19</f>
        <v>2222864.295369478</v>
      </c>
      <c r="E19" s="194">
        <f>VP!E19-'CI'!E19</f>
        <v>2364698.220864498</v>
      </c>
      <c r="F19" s="195">
        <f t="shared" si="0"/>
        <v>106.38068305791222</v>
      </c>
      <c r="G19" s="194">
        <f>VP!G19-'CI'!G19</f>
        <v>1298567.3289275784</v>
      </c>
      <c r="H19" s="194">
        <f>VP!H19-'CI'!H19</f>
        <v>1163311.8808511817</v>
      </c>
      <c r="I19" s="194">
        <f>VP!I19-'CI'!I19</f>
        <v>1230775.8407218386</v>
      </c>
      <c r="J19" s="195">
        <f t="shared" si="1"/>
        <v>105.79930120040504</v>
      </c>
      <c r="K19" s="78" t="s">
        <v>23</v>
      </c>
      <c r="L19" s="58"/>
    </row>
    <row r="20" spans="1:12" ht="71.25" customHeight="1">
      <c r="A20" s="76" t="s">
        <v>92</v>
      </c>
      <c r="B20" s="77" t="s">
        <v>93</v>
      </c>
      <c r="C20" s="194">
        <f>VP!C20-'CI'!C20</f>
        <v>4724229.314057144</v>
      </c>
      <c r="D20" s="194">
        <f>VP!D20-'CI'!D20</f>
        <v>4195117.768608805</v>
      </c>
      <c r="E20" s="194">
        <f>VP!E20-'CI'!E20</f>
        <v>4428189.162097813</v>
      </c>
      <c r="F20" s="195">
        <f t="shared" si="0"/>
        <v>105.55577712819013</v>
      </c>
      <c r="G20" s="194">
        <f>VP!G20-'CI'!G20</f>
        <v>2411996.5784926405</v>
      </c>
      <c r="H20" s="194">
        <f>VP!H20-'CI'!H20</f>
        <v>2040299.4539293344</v>
      </c>
      <c r="I20" s="194">
        <f>VP!I20-'CI'!I20</f>
        <v>2207906.2041220106</v>
      </c>
      <c r="J20" s="195">
        <f t="shared" si="1"/>
        <v>108.2148113047763</v>
      </c>
      <c r="K20" s="78" t="s">
        <v>94</v>
      </c>
      <c r="L20" s="58"/>
    </row>
    <row r="21" spans="1:12" ht="34.5" customHeight="1">
      <c r="A21" s="76" t="s">
        <v>24</v>
      </c>
      <c r="B21" s="77" t="s">
        <v>25</v>
      </c>
      <c r="C21" s="194">
        <f>VP!C21-'CI'!C21</f>
        <v>2193815.365</v>
      </c>
      <c r="D21" s="194">
        <f>VP!D21-'CI'!D21</f>
        <v>1811030.4134145328</v>
      </c>
      <c r="E21" s="194">
        <f>VP!E21-'CI'!E21</f>
        <v>1825739.0642602239</v>
      </c>
      <c r="F21" s="195">
        <f t="shared" si="0"/>
        <v>100.81217028365413</v>
      </c>
      <c r="G21" s="194">
        <f>VP!G21-'CI'!G21</f>
        <v>1153623</v>
      </c>
      <c r="H21" s="194">
        <f>VP!H21-'CI'!H21</f>
        <v>889367.2865776597</v>
      </c>
      <c r="I21" s="194">
        <f>VP!I21-'CI'!I21</f>
        <v>902697.883041587</v>
      </c>
      <c r="J21" s="195">
        <f t="shared" si="1"/>
        <v>101.49888540596363</v>
      </c>
      <c r="K21" s="78" t="s">
        <v>26</v>
      </c>
      <c r="L21" s="58"/>
    </row>
    <row r="22" spans="1:12" ht="34.5" customHeight="1">
      <c r="A22" s="76" t="s">
        <v>27</v>
      </c>
      <c r="B22" s="77" t="s">
        <v>28</v>
      </c>
      <c r="C22" s="194">
        <f>VP!C22-'CI'!C22</f>
        <v>3297047.410547015</v>
      </c>
      <c r="D22" s="194">
        <f>VP!D22-'CI'!D22</f>
        <v>2918610.0693267686</v>
      </c>
      <c r="E22" s="194">
        <f>VP!E22-'CI'!E22</f>
        <v>2839052.343498741</v>
      </c>
      <c r="F22" s="195">
        <f t="shared" si="0"/>
        <v>97.27412282085427</v>
      </c>
      <c r="G22" s="194">
        <f>VP!G22-'CI'!G22</f>
        <v>1726437.5017985075</v>
      </c>
      <c r="H22" s="194">
        <f>VP!H22-'CI'!H22</f>
        <v>1370473.7997839532</v>
      </c>
      <c r="I22" s="194">
        <f>VP!I22-'CI'!I22</f>
        <v>1334353.5726152142</v>
      </c>
      <c r="J22" s="195">
        <f t="shared" si="1"/>
        <v>97.36439856242175</v>
      </c>
      <c r="K22" s="78" t="s">
        <v>29</v>
      </c>
      <c r="L22" s="58"/>
    </row>
    <row r="23" spans="1:12" ht="34.5" customHeight="1">
      <c r="A23" s="76" t="s">
        <v>30</v>
      </c>
      <c r="B23" s="77" t="s">
        <v>31</v>
      </c>
      <c r="C23" s="194">
        <f>VP!C23-'CI'!C23</f>
        <v>2162173.559298851</v>
      </c>
      <c r="D23" s="194">
        <f>VP!D23-'CI'!D23</f>
        <v>2008875.1247197594</v>
      </c>
      <c r="E23" s="194">
        <f>VP!E23-'CI'!E23</f>
        <v>2018905.0040845862</v>
      </c>
      <c r="F23" s="195">
        <f t="shared" si="0"/>
        <v>100.49927838925407</v>
      </c>
      <c r="G23" s="194">
        <f>VP!G23-'CI'!G23</f>
        <v>1155704.8959785816</v>
      </c>
      <c r="H23" s="194">
        <f>VP!H23-'CI'!H23</f>
        <v>1022466.124755165</v>
      </c>
      <c r="I23" s="194">
        <f>VP!I23-'CI'!I23</f>
        <v>1025579.227734514</v>
      </c>
      <c r="J23" s="195">
        <f t="shared" si="1"/>
        <v>100.30447003611924</v>
      </c>
      <c r="K23" s="78" t="s">
        <v>32</v>
      </c>
      <c r="L23" s="58"/>
    </row>
    <row r="24" spans="1:12" ht="90" customHeight="1">
      <c r="A24" s="76" t="s">
        <v>107</v>
      </c>
      <c r="B24" s="77" t="s">
        <v>108</v>
      </c>
      <c r="C24" s="194">
        <f>VP!C24-'CI'!C24</f>
        <v>1682137.4290545923</v>
      </c>
      <c r="D24" s="194">
        <f>VP!D24-'CI'!D24</f>
        <v>1462520.0840382003</v>
      </c>
      <c r="E24" s="194">
        <f>VP!E24-'CI'!E24</f>
        <v>1622343.4268900207</v>
      </c>
      <c r="F24" s="195">
        <f t="shared" si="0"/>
        <v>110.92794174904785</v>
      </c>
      <c r="G24" s="194">
        <f>VP!G24-'CI'!G24</f>
        <v>835993.9695859654</v>
      </c>
      <c r="H24" s="194">
        <f>VP!H24-'CI'!H24</f>
        <v>696098.1432142688</v>
      </c>
      <c r="I24" s="194">
        <f>VP!I24-'CI'!I24</f>
        <v>798214.5524268125</v>
      </c>
      <c r="J24" s="195">
        <f t="shared" si="1"/>
        <v>114.66982927737975</v>
      </c>
      <c r="K24" s="78" t="s">
        <v>109</v>
      </c>
      <c r="L24" s="58"/>
    </row>
    <row r="25" spans="1:12" s="48" customFormat="1" ht="44.25">
      <c r="A25" s="73"/>
      <c r="B25" s="74" t="s">
        <v>33</v>
      </c>
      <c r="C25" s="192">
        <f>-'CI'!C25</f>
        <v>-1099892</v>
      </c>
      <c r="D25" s="192">
        <f>-'CI'!D25</f>
        <v>-821985.4377279959</v>
      </c>
      <c r="E25" s="192">
        <f>-'CI'!E25</f>
        <v>-922039.7290176069</v>
      </c>
      <c r="F25" s="193" t="s">
        <v>117</v>
      </c>
      <c r="G25" s="192">
        <f>-'CI'!G25</f>
        <v>-564763</v>
      </c>
      <c r="H25" s="192">
        <f>-'CI'!H25</f>
        <v>-402781.1954188627</v>
      </c>
      <c r="I25" s="192">
        <f>-'CI'!I25</f>
        <v>-453574.2273724945</v>
      </c>
      <c r="J25" s="193" t="s">
        <v>117</v>
      </c>
      <c r="K25" s="75" t="s">
        <v>34</v>
      </c>
      <c r="L25" s="58"/>
    </row>
    <row r="26" spans="1:12" s="48" customFormat="1" ht="34.5" customHeight="1">
      <c r="A26" s="73"/>
      <c r="B26" s="80" t="s">
        <v>42</v>
      </c>
      <c r="C26" s="192">
        <f>VP!C25-'CI'!C26</f>
        <v>39819933.966679975</v>
      </c>
      <c r="D26" s="192">
        <f>VP!D25-'CI'!D26</f>
        <v>35559243.49463654</v>
      </c>
      <c r="E26" s="192">
        <f>VP!E25-'CI'!E26</f>
        <v>37185714.333206795</v>
      </c>
      <c r="F26" s="193">
        <f t="shared" si="0"/>
        <v>104.5739748057789</v>
      </c>
      <c r="G26" s="192">
        <f>VP!G25-'CI'!G26</f>
        <v>21931924.15297225</v>
      </c>
      <c r="H26" s="192">
        <f>VP!H25-'CI'!H26</f>
        <v>19088291.327630088</v>
      </c>
      <c r="I26" s="192">
        <f>VP!I25-'CI'!I26</f>
        <v>20023109.84374017</v>
      </c>
      <c r="J26" s="193">
        <f t="shared" si="1"/>
        <v>104.89733994554527</v>
      </c>
      <c r="K26" s="81" t="s">
        <v>45</v>
      </c>
      <c r="L26" s="58"/>
    </row>
    <row r="27" spans="1:12" s="48" customFormat="1" ht="34.5" customHeight="1" thickBot="1">
      <c r="A27" s="82"/>
      <c r="B27" s="83" t="s">
        <v>104</v>
      </c>
      <c r="C27" s="84">
        <v>7875398</v>
      </c>
      <c r="D27" s="84">
        <v>7761917.654239271</v>
      </c>
      <c r="E27" s="84">
        <v>7842086.897652605</v>
      </c>
      <c r="F27" s="196">
        <f t="shared" si="0"/>
        <v>101.03285356769469</v>
      </c>
      <c r="G27" s="85">
        <v>4294223</v>
      </c>
      <c r="H27" s="85">
        <v>4129654.7770080008</v>
      </c>
      <c r="I27" s="85">
        <v>4177453.4764577285</v>
      </c>
      <c r="J27" s="196">
        <f t="shared" si="1"/>
        <v>101.15745024779915</v>
      </c>
      <c r="K27" s="86" t="s">
        <v>105</v>
      </c>
      <c r="L27" s="58"/>
    </row>
    <row r="28" spans="1:12" s="44" customFormat="1" ht="34.5" customHeight="1" thickBot="1">
      <c r="A28" s="118"/>
      <c r="B28" s="119" t="s">
        <v>0</v>
      </c>
      <c r="C28" s="197">
        <f>C26+C27</f>
        <v>47695331.966679975</v>
      </c>
      <c r="D28" s="197">
        <f>D26+D27</f>
        <v>43321161.14887582</v>
      </c>
      <c r="E28" s="197">
        <f>E26+E27</f>
        <v>45027801.2308594</v>
      </c>
      <c r="F28" s="198">
        <f t="shared" si="0"/>
        <v>103.9395067831137</v>
      </c>
      <c r="G28" s="197">
        <f>G26+G27</f>
        <v>26226147.15297225</v>
      </c>
      <c r="H28" s="197">
        <f>H26+H27</f>
        <v>23217946.10463809</v>
      </c>
      <c r="I28" s="197">
        <f>I26+I27</f>
        <v>24200563.3201979</v>
      </c>
      <c r="J28" s="198">
        <f t="shared" si="1"/>
        <v>104.23214530316926</v>
      </c>
      <c r="K28" s="120" t="s">
        <v>1</v>
      </c>
      <c r="L28" s="58"/>
    </row>
    <row r="29" spans="7:10" ht="22.5">
      <c r="G29" s="51"/>
      <c r="H29" s="51"/>
      <c r="I29" s="52"/>
      <c r="J29" s="52"/>
    </row>
    <row r="30" spans="3:10" ht="22.5">
      <c r="C30" s="51"/>
      <c r="D30" s="51"/>
      <c r="E30" s="51"/>
      <c r="F30" s="53"/>
      <c r="G30" s="51"/>
      <c r="H30" s="51"/>
      <c r="I30" s="51"/>
      <c r="J30" s="53"/>
    </row>
    <row r="31" spans="3:10" ht="22.5">
      <c r="C31" s="51"/>
      <c r="D31" s="51"/>
      <c r="E31" s="51"/>
      <c r="F31" s="53"/>
      <c r="G31" s="53"/>
      <c r="H31" s="53"/>
      <c r="I31" s="53"/>
      <c r="J31" s="53"/>
    </row>
    <row r="32" spans="4:10" ht="22.5">
      <c r="D32" s="51"/>
      <c r="E32" s="87"/>
      <c r="I32" s="52"/>
      <c r="J32" s="52"/>
    </row>
    <row r="33" spans="9:10" ht="22.5">
      <c r="I33" s="52"/>
      <c r="J33" s="52"/>
    </row>
  </sheetData>
  <sheetProtection/>
  <mergeCells count="9">
    <mergeCell ref="A5:B8"/>
    <mergeCell ref="K5:K8"/>
    <mergeCell ref="A2:K2"/>
    <mergeCell ref="A3:K3"/>
    <mergeCell ref="A4:K4"/>
    <mergeCell ref="H6:I6"/>
    <mergeCell ref="D6:E6"/>
    <mergeCell ref="C5:F5"/>
    <mergeCell ref="G5:J5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75" zoomScaleNormal="75" zoomScalePageLayoutView="0" workbookViewId="0" topLeftCell="A1">
      <selection activeCell="A2" sqref="A1:IV16384"/>
    </sheetView>
  </sheetViews>
  <sheetFormatPr defaultColWidth="11.421875" defaultRowHeight="12.75"/>
  <cols>
    <col min="1" max="1" width="10.8515625" style="71" bestFit="1" customWidth="1"/>
    <col min="2" max="2" width="62.7109375" style="37" customWidth="1"/>
    <col min="3" max="3" width="22.28125" style="37" customWidth="1"/>
    <col min="4" max="4" width="17.421875" style="37" customWidth="1"/>
    <col min="5" max="5" width="17.421875" style="37" bestFit="1" customWidth="1"/>
    <col min="6" max="6" width="20.7109375" style="37" customWidth="1"/>
    <col min="7" max="7" width="22.00390625" style="37" customWidth="1"/>
    <col min="8" max="8" width="17.421875" style="37" customWidth="1"/>
    <col min="9" max="9" width="21.28125" style="37" bestFit="1" customWidth="1"/>
    <col min="10" max="10" width="21.421875" style="37" customWidth="1"/>
    <col min="11" max="11" width="68.421875" style="37" customWidth="1"/>
    <col min="12" max="16384" width="11.421875" style="37" customWidth="1"/>
  </cols>
  <sheetData>
    <row r="1" ht="22.5">
      <c r="K1" s="38" t="s">
        <v>47</v>
      </c>
    </row>
    <row r="2" spans="1:11" s="41" customFormat="1" ht="30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44" customFormat="1" ht="30" customHeight="1">
      <c r="A3" s="161" t="s">
        <v>122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s="44" customFormat="1" ht="30" customHeight="1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45.75" customHeight="1">
      <c r="A5" s="166"/>
      <c r="B5" s="167"/>
      <c r="C5" s="164" t="s">
        <v>131</v>
      </c>
      <c r="D5" s="165"/>
      <c r="E5" s="165"/>
      <c r="F5" s="165"/>
      <c r="G5" s="164" t="s">
        <v>132</v>
      </c>
      <c r="H5" s="165"/>
      <c r="I5" s="165"/>
      <c r="J5" s="165"/>
      <c r="K5" s="172"/>
    </row>
    <row r="6" spans="1:11" ht="138.75" customHeight="1">
      <c r="A6" s="168"/>
      <c r="B6" s="169"/>
      <c r="C6" s="57" t="s">
        <v>103</v>
      </c>
      <c r="D6" s="163" t="s">
        <v>140</v>
      </c>
      <c r="E6" s="163"/>
      <c r="F6" s="36" t="s">
        <v>138</v>
      </c>
      <c r="G6" s="36" t="s">
        <v>103</v>
      </c>
      <c r="H6" s="162" t="s">
        <v>140</v>
      </c>
      <c r="I6" s="162"/>
      <c r="J6" s="36" t="s">
        <v>138</v>
      </c>
      <c r="K6" s="173"/>
    </row>
    <row r="7" spans="1:11" ht="25.5" customHeight="1">
      <c r="A7" s="168"/>
      <c r="B7" s="169"/>
      <c r="C7" s="45">
        <v>2014</v>
      </c>
      <c r="D7" s="72">
        <v>2013</v>
      </c>
      <c r="E7" s="45">
        <v>2014</v>
      </c>
      <c r="F7" s="57" t="s">
        <v>139</v>
      </c>
      <c r="G7" s="45">
        <v>2014</v>
      </c>
      <c r="H7" s="72">
        <v>2013</v>
      </c>
      <c r="I7" s="45">
        <v>2014</v>
      </c>
      <c r="J7" s="57" t="s">
        <v>139</v>
      </c>
      <c r="K7" s="173"/>
    </row>
    <row r="8" spans="1:11" ht="25.5" customHeight="1">
      <c r="A8" s="170"/>
      <c r="B8" s="171"/>
      <c r="C8" s="36">
        <v>1</v>
      </c>
      <c r="D8" s="36">
        <v>2</v>
      </c>
      <c r="E8" s="36">
        <v>3</v>
      </c>
      <c r="F8" s="36" t="s">
        <v>110</v>
      </c>
      <c r="G8" s="36">
        <v>5</v>
      </c>
      <c r="H8" s="36">
        <v>6</v>
      </c>
      <c r="I8" s="36">
        <v>7</v>
      </c>
      <c r="J8" s="36" t="s">
        <v>133</v>
      </c>
      <c r="K8" s="174"/>
    </row>
    <row r="9" spans="1:11" s="48" customFormat="1" ht="39" customHeight="1">
      <c r="A9" s="97"/>
      <c r="B9" s="88" t="s">
        <v>50</v>
      </c>
      <c r="C9" s="183">
        <f>C10+C11+C12+C13</f>
        <v>33079074.346202582</v>
      </c>
      <c r="D9" s="183">
        <f>D10+D11+D12+D13</f>
        <v>29572244.627555557</v>
      </c>
      <c r="E9" s="183">
        <f>E10+E11+E12+E13</f>
        <v>31109466.403105088</v>
      </c>
      <c r="F9" s="187">
        <f>E9/D9*100</f>
        <v>105.19819105688426</v>
      </c>
      <c r="G9" s="183">
        <f>G10+G11+G12+G13</f>
        <v>18755087.18623136</v>
      </c>
      <c r="H9" s="183">
        <f>H10+H11+H12+H13</f>
        <v>16800704.407438844</v>
      </c>
      <c r="I9" s="183">
        <f>I10+I11+I12+I13</f>
        <v>17384946.514702294</v>
      </c>
      <c r="J9" s="187">
        <f>I9/H9*100</f>
        <v>103.47748578330302</v>
      </c>
      <c r="K9" s="89" t="s">
        <v>51</v>
      </c>
    </row>
    <row r="10" spans="1:11" ht="53.25" customHeight="1">
      <c r="A10" s="76" t="s">
        <v>100</v>
      </c>
      <c r="B10" s="77" t="s">
        <v>78</v>
      </c>
      <c r="C10" s="90">
        <v>5785036.746041879</v>
      </c>
      <c r="D10" s="90">
        <v>4784217.740328612</v>
      </c>
      <c r="E10" s="90">
        <v>5140133.724669055</v>
      </c>
      <c r="F10" s="188">
        <f aca="true" t="shared" si="0" ref="F10:F25">E10/D10*100</f>
        <v>107.43937679383289</v>
      </c>
      <c r="G10" s="90">
        <v>4012936.050287573</v>
      </c>
      <c r="H10" s="90">
        <v>3297423.190572215</v>
      </c>
      <c r="I10" s="90">
        <v>3544532.062313051</v>
      </c>
      <c r="J10" s="188">
        <f>I10/H10*100</f>
        <v>107.4939993279405</v>
      </c>
      <c r="K10" s="78" t="s">
        <v>52</v>
      </c>
    </row>
    <row r="11" spans="1:11" ht="39" customHeight="1">
      <c r="A11" s="76" t="s">
        <v>5</v>
      </c>
      <c r="B11" s="77" t="s">
        <v>6</v>
      </c>
      <c r="C11" s="90">
        <v>437217.2710214199</v>
      </c>
      <c r="D11" s="90">
        <v>385902.34604923334</v>
      </c>
      <c r="E11" s="90">
        <v>423974.75350106135</v>
      </c>
      <c r="F11" s="188">
        <f t="shared" si="0"/>
        <v>109.86581394013363</v>
      </c>
      <c r="G11" s="90">
        <v>300643.86010429286</v>
      </c>
      <c r="H11" s="90">
        <v>269413.67110013025</v>
      </c>
      <c r="I11" s="90">
        <v>289080.86791</v>
      </c>
      <c r="J11" s="188">
        <f aca="true" t="shared" si="1" ref="J11:J25">I11/H11*100</f>
        <v>107.2999995618486</v>
      </c>
      <c r="K11" s="78" t="s">
        <v>7</v>
      </c>
    </row>
    <row r="12" spans="1:11" ht="39" customHeight="1">
      <c r="A12" s="76" t="s">
        <v>8</v>
      </c>
      <c r="B12" s="77" t="s">
        <v>9</v>
      </c>
      <c r="C12" s="90">
        <v>23564608.988055922</v>
      </c>
      <c r="D12" s="90">
        <v>21011568.94230763</v>
      </c>
      <c r="E12" s="90">
        <v>22285431.087982703</v>
      </c>
      <c r="F12" s="188">
        <f t="shared" si="0"/>
        <v>106.06267028022882</v>
      </c>
      <c r="G12" s="90">
        <v>13396488.597451786</v>
      </c>
      <c r="H12" s="90">
        <v>12227168.20611472</v>
      </c>
      <c r="I12" s="90">
        <v>12508393.068599999</v>
      </c>
      <c r="J12" s="188">
        <f t="shared" si="1"/>
        <v>102.2999999488405</v>
      </c>
      <c r="K12" s="78" t="s">
        <v>10</v>
      </c>
    </row>
    <row r="13" spans="1:11" ht="45" customHeight="1">
      <c r="A13" s="76" t="s">
        <v>11</v>
      </c>
      <c r="B13" s="77" t="s">
        <v>87</v>
      </c>
      <c r="C13" s="90">
        <v>3292211.3410833627</v>
      </c>
      <c r="D13" s="90">
        <v>3390555.598870085</v>
      </c>
      <c r="E13" s="90">
        <v>3259926.8369522677</v>
      </c>
      <c r="F13" s="188">
        <f t="shared" si="0"/>
        <v>96.14727562758888</v>
      </c>
      <c r="G13" s="90">
        <v>1045018.6783877106</v>
      </c>
      <c r="H13" s="90">
        <v>1006699.3396517801</v>
      </c>
      <c r="I13" s="90">
        <v>1042940.5158792441</v>
      </c>
      <c r="J13" s="188">
        <f t="shared" si="1"/>
        <v>103.59999999999998</v>
      </c>
      <c r="K13" s="78" t="s">
        <v>12</v>
      </c>
    </row>
    <row r="14" spans="1:11" s="48" customFormat="1" ht="39" customHeight="1">
      <c r="A14" s="73"/>
      <c r="B14" s="74" t="s">
        <v>85</v>
      </c>
      <c r="C14" s="93">
        <f>C15+C16+C17+C18+C19+C20+C21+C22+C23+C24</f>
        <v>60392108.64875637</v>
      </c>
      <c r="D14" s="93">
        <f>D15+D16+D17+D18+D19+D20+D21+D22+D23+D24</f>
        <v>54265190.91905544</v>
      </c>
      <c r="E14" s="93">
        <f>E15+E16+E17+E18+E19+E20+E21+E22+E23+E24</f>
        <v>56783234.57685401</v>
      </c>
      <c r="F14" s="187">
        <f t="shared" si="0"/>
        <v>104.6402557793533</v>
      </c>
      <c r="G14" s="93">
        <f>G15+G16+G17+G18+G19+G20+G21+G22+G23+G24</f>
        <v>33435180.338374633</v>
      </c>
      <c r="H14" s="93">
        <f>H15+H16+H17+H18+H19+H20+H21+H22+H23+H24</f>
        <v>29380401.232872296</v>
      </c>
      <c r="I14" s="93">
        <f>I15+I16+I17+I18+I19+I20+I21+I22+I23+I24</f>
        <v>30887797.89550714</v>
      </c>
      <c r="J14" s="187">
        <f t="shared" si="1"/>
        <v>105.1306197307758</v>
      </c>
      <c r="K14" s="75" t="s">
        <v>86</v>
      </c>
    </row>
    <row r="15" spans="1:11" ht="39" customHeight="1">
      <c r="A15" s="76" t="s">
        <v>13</v>
      </c>
      <c r="B15" s="77" t="s">
        <v>14</v>
      </c>
      <c r="C15" s="90">
        <v>9335370.944767434</v>
      </c>
      <c r="D15" s="90">
        <v>8093096.135306703</v>
      </c>
      <c r="E15" s="90">
        <v>8829890.517162539</v>
      </c>
      <c r="F15" s="188">
        <f t="shared" si="0"/>
        <v>109.10398652799289</v>
      </c>
      <c r="G15" s="90">
        <v>6549854.840343395</v>
      </c>
      <c r="H15" s="90">
        <v>5595780.228793535</v>
      </c>
      <c r="I15" s="90">
        <v>6138570.609506462</v>
      </c>
      <c r="J15" s="188">
        <f t="shared" si="1"/>
        <v>109.69999461236799</v>
      </c>
      <c r="K15" s="78" t="s">
        <v>15</v>
      </c>
    </row>
    <row r="16" spans="1:11" s="79" customFormat="1" ht="82.5" customHeight="1">
      <c r="A16" s="76" t="s">
        <v>16</v>
      </c>
      <c r="B16" s="77" t="s">
        <v>95</v>
      </c>
      <c r="C16" s="90">
        <v>10932042.447437841</v>
      </c>
      <c r="D16" s="90">
        <v>9959615.201648459</v>
      </c>
      <c r="E16" s="90">
        <v>10464943.907598088</v>
      </c>
      <c r="F16" s="188">
        <f t="shared" si="0"/>
        <v>105.07377740724351</v>
      </c>
      <c r="G16" s="90">
        <v>6304066.849183042</v>
      </c>
      <c r="H16" s="90">
        <v>5745333.328144698</v>
      </c>
      <c r="I16" s="90">
        <v>6002093.764632996</v>
      </c>
      <c r="J16" s="188">
        <f t="shared" si="1"/>
        <v>104.46902593502286</v>
      </c>
      <c r="K16" s="78" t="s">
        <v>17</v>
      </c>
    </row>
    <row r="17" spans="1:11" ht="36" customHeight="1">
      <c r="A17" s="76" t="s">
        <v>18</v>
      </c>
      <c r="B17" s="77" t="s">
        <v>19</v>
      </c>
      <c r="C17" s="90">
        <v>1320812.056186535</v>
      </c>
      <c r="D17" s="90">
        <v>1238849.345404637</v>
      </c>
      <c r="E17" s="90">
        <v>1272698.9409746593</v>
      </c>
      <c r="F17" s="188">
        <f t="shared" si="0"/>
        <v>102.7323415632081</v>
      </c>
      <c r="G17" s="90">
        <v>738376.1117471136</v>
      </c>
      <c r="H17" s="90">
        <v>689957.2281825296</v>
      </c>
      <c r="I17" s="90">
        <v>709414.6620197066</v>
      </c>
      <c r="J17" s="188">
        <f t="shared" si="1"/>
        <v>102.82009275972533</v>
      </c>
      <c r="K17" s="78" t="s">
        <v>20</v>
      </c>
    </row>
    <row r="18" spans="1:11" ht="36" customHeight="1">
      <c r="A18" s="76" t="s">
        <v>90</v>
      </c>
      <c r="B18" s="77" t="s">
        <v>91</v>
      </c>
      <c r="C18" s="90">
        <v>12479621.333128508</v>
      </c>
      <c r="D18" s="90">
        <v>11462339.051289434</v>
      </c>
      <c r="E18" s="90">
        <v>11961782.060827322</v>
      </c>
      <c r="F18" s="188">
        <f t="shared" si="0"/>
        <v>104.3572521045057</v>
      </c>
      <c r="G18" s="90">
        <v>6176377.188415205</v>
      </c>
      <c r="H18" s="90">
        <v>5666898.457665753</v>
      </c>
      <c r="I18" s="90">
        <v>5876746.545222333</v>
      </c>
      <c r="J18" s="188">
        <f t="shared" si="1"/>
        <v>103.70305007446734</v>
      </c>
      <c r="K18" s="78" t="s">
        <v>60</v>
      </c>
    </row>
    <row r="19" spans="1:11" ht="36" customHeight="1">
      <c r="A19" s="76" t="s">
        <v>21</v>
      </c>
      <c r="B19" s="77" t="s">
        <v>22</v>
      </c>
      <c r="C19" s="90">
        <v>3247552.787928251</v>
      </c>
      <c r="D19" s="90">
        <v>2927197.4255820815</v>
      </c>
      <c r="E19" s="90">
        <v>3102638.782258083</v>
      </c>
      <c r="F19" s="188">
        <f t="shared" si="0"/>
        <v>105.99349244921923</v>
      </c>
      <c r="G19" s="90">
        <v>1759922.3299641255</v>
      </c>
      <c r="H19" s="90">
        <v>1590148.2680238571</v>
      </c>
      <c r="I19" s="90">
        <v>1674524.9533630456</v>
      </c>
      <c r="J19" s="188">
        <f t="shared" si="1"/>
        <v>105.3062149634667</v>
      </c>
      <c r="K19" s="78" t="s">
        <v>23</v>
      </c>
    </row>
    <row r="20" spans="1:11" ht="56.25" customHeight="1">
      <c r="A20" s="76" t="s">
        <v>92</v>
      </c>
      <c r="B20" s="77" t="s">
        <v>93</v>
      </c>
      <c r="C20" s="90">
        <v>8565220.62642508</v>
      </c>
      <c r="D20" s="90">
        <v>7730987.17757224</v>
      </c>
      <c r="E20" s="90">
        <v>8139179.90371594</v>
      </c>
      <c r="F20" s="188">
        <f t="shared" si="0"/>
        <v>105.27995606211682</v>
      </c>
      <c r="G20" s="90">
        <v>4448763.872435087</v>
      </c>
      <c r="H20" s="90">
        <v>3905603.179956883</v>
      </c>
      <c r="I20" s="90">
        <v>4188645.5908656595</v>
      </c>
      <c r="J20" s="188">
        <f t="shared" si="1"/>
        <v>107.24708573470336</v>
      </c>
      <c r="K20" s="78" t="s">
        <v>94</v>
      </c>
    </row>
    <row r="21" spans="1:11" ht="42.75" customHeight="1">
      <c r="A21" s="76" t="s">
        <v>24</v>
      </c>
      <c r="B21" s="77" t="s">
        <v>25</v>
      </c>
      <c r="C21" s="90">
        <v>3196479</v>
      </c>
      <c r="D21" s="90">
        <v>2673438.416156225</v>
      </c>
      <c r="E21" s="90">
        <v>2686805.608237006</v>
      </c>
      <c r="F21" s="188">
        <f t="shared" si="0"/>
        <v>100.49999999999999</v>
      </c>
      <c r="G21" s="90">
        <v>1677950</v>
      </c>
      <c r="H21" s="90">
        <v>1330676.81303348</v>
      </c>
      <c r="I21" s="90">
        <v>1337330.1970986472</v>
      </c>
      <c r="J21" s="188">
        <f t="shared" si="1"/>
        <v>100.49999999999999</v>
      </c>
      <c r="K21" s="78" t="s">
        <v>26</v>
      </c>
    </row>
    <row r="22" spans="1:11" ht="42.75" customHeight="1">
      <c r="A22" s="76" t="s">
        <v>27</v>
      </c>
      <c r="B22" s="77" t="s">
        <v>28</v>
      </c>
      <c r="C22" s="90">
        <v>4598058.509709473</v>
      </c>
      <c r="D22" s="90">
        <v>4111417.743265284</v>
      </c>
      <c r="E22" s="90">
        <v>3979852.3754807953</v>
      </c>
      <c r="F22" s="188">
        <f t="shared" si="0"/>
        <v>96.80000000000001</v>
      </c>
      <c r="G22" s="90">
        <v>2352927.2915830035</v>
      </c>
      <c r="H22" s="90">
        <v>1883148.134589958</v>
      </c>
      <c r="I22" s="90">
        <v>1822887.3942830793</v>
      </c>
      <c r="J22" s="188">
        <f t="shared" si="1"/>
        <v>96.8</v>
      </c>
      <c r="K22" s="78" t="s">
        <v>29</v>
      </c>
    </row>
    <row r="23" spans="1:11" ht="42.75" customHeight="1">
      <c r="A23" s="76" t="s">
        <v>30</v>
      </c>
      <c r="B23" s="77" t="s">
        <v>31</v>
      </c>
      <c r="C23" s="90">
        <v>3480053.072862448</v>
      </c>
      <c r="D23" s="90">
        <v>3243542.419360627</v>
      </c>
      <c r="E23" s="90">
        <v>3251697.401679643</v>
      </c>
      <c r="F23" s="188">
        <f t="shared" si="0"/>
        <v>100.25142209549469</v>
      </c>
      <c r="G23" s="90">
        <v>1824126.6823750283</v>
      </c>
      <c r="H23" s="90">
        <v>1612545.955557412</v>
      </c>
      <c r="I23" s="90">
        <v>1612545.955557412</v>
      </c>
      <c r="J23" s="188">
        <f t="shared" si="1"/>
        <v>100</v>
      </c>
      <c r="K23" s="78" t="s">
        <v>32</v>
      </c>
    </row>
    <row r="24" spans="1:11" ht="102" customHeight="1" thickBot="1">
      <c r="A24" s="98" t="s">
        <v>107</v>
      </c>
      <c r="B24" s="99" t="s">
        <v>108</v>
      </c>
      <c r="C24" s="90">
        <v>3236897.8703107997</v>
      </c>
      <c r="D24" s="90">
        <v>2824708.003469741</v>
      </c>
      <c r="E24" s="90">
        <v>3093745.0789199416</v>
      </c>
      <c r="F24" s="189">
        <f t="shared" si="0"/>
        <v>109.5244207585254</v>
      </c>
      <c r="G24" s="100">
        <v>1602815.17232864</v>
      </c>
      <c r="H24" s="100">
        <v>1360309.6389241838</v>
      </c>
      <c r="I24" s="100">
        <v>1525038.2229577927</v>
      </c>
      <c r="J24" s="189">
        <f t="shared" si="1"/>
        <v>112.109638814578</v>
      </c>
      <c r="K24" s="101" t="s">
        <v>109</v>
      </c>
    </row>
    <row r="25" spans="1:11" s="44" customFormat="1" ht="42.75" customHeight="1" thickBot="1">
      <c r="A25" s="121"/>
      <c r="B25" s="122" t="s">
        <v>40</v>
      </c>
      <c r="C25" s="190">
        <f>C9+C14</f>
        <v>93471182.99495895</v>
      </c>
      <c r="D25" s="190">
        <f>D9+D14</f>
        <v>83837435.546611</v>
      </c>
      <c r="E25" s="190">
        <f>E9+E14</f>
        <v>87892700.9799591</v>
      </c>
      <c r="F25" s="191">
        <f t="shared" si="0"/>
        <v>104.83705805993256</v>
      </c>
      <c r="G25" s="190">
        <f>G9+G14</f>
        <v>52190267.52460599</v>
      </c>
      <c r="H25" s="190">
        <f>H9+H14</f>
        <v>46181105.64031114</v>
      </c>
      <c r="I25" s="190">
        <f>I9+I14</f>
        <v>48272744.41020943</v>
      </c>
      <c r="J25" s="191">
        <f t="shared" si="1"/>
        <v>104.52920895006143</v>
      </c>
      <c r="K25" s="123" t="s">
        <v>43</v>
      </c>
    </row>
    <row r="26" spans="7:10" ht="22.5">
      <c r="G26" s="51"/>
      <c r="H26" s="51"/>
      <c r="I26" s="52"/>
      <c r="J26" s="52"/>
    </row>
    <row r="27" spans="3:10" ht="22.5">
      <c r="C27" s="51"/>
      <c r="D27" s="51"/>
      <c r="E27" s="51"/>
      <c r="H27" s="51"/>
      <c r="I27" s="52"/>
      <c r="J27" s="52"/>
    </row>
    <row r="28" spans="3:10" ht="22.5">
      <c r="C28" s="51"/>
      <c r="G28" s="51"/>
      <c r="H28" s="51"/>
      <c r="I28" s="52"/>
      <c r="J28" s="52"/>
    </row>
    <row r="29" spans="9:10" ht="22.5">
      <c r="I29" s="52"/>
      <c r="J29" s="52"/>
    </row>
    <row r="30" spans="9:10" ht="22.5">
      <c r="I30" s="52"/>
      <c r="J30" s="52"/>
    </row>
  </sheetData>
  <sheetProtection/>
  <mergeCells count="9">
    <mergeCell ref="A5:B8"/>
    <mergeCell ref="K5:K8"/>
    <mergeCell ref="A2:K2"/>
    <mergeCell ref="A3:K3"/>
    <mergeCell ref="A4:K4"/>
    <mergeCell ref="H6:I6"/>
    <mergeCell ref="C5:F5"/>
    <mergeCell ref="G5:J5"/>
    <mergeCell ref="D6:E6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10.8515625" style="71" bestFit="1" customWidth="1"/>
    <col min="2" max="2" width="62.28125" style="37" customWidth="1"/>
    <col min="3" max="3" width="20.8515625" style="37" customWidth="1"/>
    <col min="4" max="4" width="17.421875" style="37" customWidth="1"/>
    <col min="5" max="5" width="17.421875" style="37" bestFit="1" customWidth="1"/>
    <col min="6" max="6" width="20.7109375" style="37" customWidth="1"/>
    <col min="7" max="7" width="20.57421875" style="37" customWidth="1"/>
    <col min="8" max="8" width="17.421875" style="37" bestFit="1" customWidth="1"/>
    <col min="9" max="9" width="21.28125" style="37" bestFit="1" customWidth="1"/>
    <col min="10" max="10" width="21.00390625" style="37" customWidth="1"/>
    <col min="11" max="11" width="63.421875" style="37" customWidth="1"/>
    <col min="12" max="16384" width="11.421875" style="37" customWidth="1"/>
  </cols>
  <sheetData>
    <row r="1" ht="22.5">
      <c r="K1" s="38" t="s">
        <v>35</v>
      </c>
    </row>
    <row r="2" spans="1:11" s="41" customFormat="1" ht="31.5" customHeight="1">
      <c r="A2" s="137" t="s">
        <v>123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s="44" customFormat="1" ht="31.5" customHeight="1">
      <c r="A3" s="161" t="s">
        <v>124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</row>
    <row r="4" spans="1:11" s="44" customFormat="1" ht="31.5" customHeight="1" thickBo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43.5" customHeight="1">
      <c r="A5" s="166"/>
      <c r="B5" s="167"/>
      <c r="C5" s="164" t="s">
        <v>131</v>
      </c>
      <c r="D5" s="165"/>
      <c r="E5" s="165"/>
      <c r="F5" s="165"/>
      <c r="G5" s="164" t="s">
        <v>132</v>
      </c>
      <c r="H5" s="165"/>
      <c r="I5" s="165"/>
      <c r="J5" s="165"/>
      <c r="K5" s="172"/>
    </row>
    <row r="6" spans="1:11" ht="135.75" customHeight="1">
      <c r="A6" s="168"/>
      <c r="B6" s="169"/>
      <c r="C6" s="57" t="s">
        <v>103</v>
      </c>
      <c r="D6" s="163" t="s">
        <v>140</v>
      </c>
      <c r="E6" s="163"/>
      <c r="F6" s="36" t="s">
        <v>138</v>
      </c>
      <c r="G6" s="36" t="s">
        <v>103</v>
      </c>
      <c r="H6" s="162" t="s">
        <v>140</v>
      </c>
      <c r="I6" s="162"/>
      <c r="J6" s="36" t="s">
        <v>138</v>
      </c>
      <c r="K6" s="173"/>
    </row>
    <row r="7" spans="1:11" ht="24" customHeight="1">
      <c r="A7" s="168"/>
      <c r="B7" s="169"/>
      <c r="C7" s="45">
        <v>2014</v>
      </c>
      <c r="D7" s="72">
        <v>2013</v>
      </c>
      <c r="E7" s="45">
        <v>2014</v>
      </c>
      <c r="F7" s="57" t="s">
        <v>139</v>
      </c>
      <c r="G7" s="45">
        <v>2014</v>
      </c>
      <c r="H7" s="72">
        <v>2013</v>
      </c>
      <c r="I7" s="45">
        <v>2014</v>
      </c>
      <c r="J7" s="57" t="s">
        <v>139</v>
      </c>
      <c r="K7" s="173"/>
    </row>
    <row r="8" spans="1:11" ht="24" customHeight="1">
      <c r="A8" s="170"/>
      <c r="B8" s="171"/>
      <c r="C8" s="36">
        <v>1</v>
      </c>
      <c r="D8" s="36">
        <v>2</v>
      </c>
      <c r="E8" s="36">
        <v>3</v>
      </c>
      <c r="F8" s="36" t="s">
        <v>110</v>
      </c>
      <c r="G8" s="36">
        <v>5</v>
      </c>
      <c r="H8" s="36">
        <v>6</v>
      </c>
      <c r="I8" s="36">
        <v>7</v>
      </c>
      <c r="J8" s="36" t="s">
        <v>133</v>
      </c>
      <c r="K8" s="174"/>
    </row>
    <row r="9" spans="1:12" ht="34.5" customHeight="1">
      <c r="A9" s="70"/>
      <c r="B9" s="88" t="s">
        <v>50</v>
      </c>
      <c r="C9" s="183">
        <f>C10+C11+C12+C13</f>
        <v>22583417.54937</v>
      </c>
      <c r="D9" s="183">
        <f>D10+D11+D12+D13</f>
        <v>20505095.950873513</v>
      </c>
      <c r="E9" s="183">
        <f>E10+E11+E12+E13</f>
        <v>21493080.332271725</v>
      </c>
      <c r="F9" s="131">
        <f>E9/D9*100</f>
        <v>104.81823827484271</v>
      </c>
      <c r="G9" s="183">
        <f>G10+G11+G12+G13</f>
        <v>12538062.675980119</v>
      </c>
      <c r="H9" s="183">
        <f>H10+H11+H12+H13</f>
        <v>11505348.23350159</v>
      </c>
      <c r="I9" s="183">
        <f>I10+I11+I12+I13</f>
        <v>11808452.668936359</v>
      </c>
      <c r="J9" s="131">
        <f>I9/H9*100</f>
        <v>102.63446554839757</v>
      </c>
      <c r="K9" s="89" t="s">
        <v>51</v>
      </c>
      <c r="L9" s="58"/>
    </row>
    <row r="10" spans="1:11" ht="56.25" customHeight="1">
      <c r="A10" s="76" t="s">
        <v>100</v>
      </c>
      <c r="B10" s="77" t="s">
        <v>78</v>
      </c>
      <c r="C10" s="90">
        <v>2419907.9218008798</v>
      </c>
      <c r="D10" s="90">
        <v>2125759.7486650823</v>
      </c>
      <c r="E10" s="90">
        <v>2286156.7294118963</v>
      </c>
      <c r="F10" s="128">
        <f aca="true" t="shared" si="0" ref="F10:F26">E10/D10*100</f>
        <v>107.54539551553457</v>
      </c>
      <c r="G10" s="90">
        <v>1631892.9799280118</v>
      </c>
      <c r="H10" s="90">
        <v>1425872.8438935638</v>
      </c>
      <c r="I10" s="90">
        <v>1534243.4084246752</v>
      </c>
      <c r="J10" s="128">
        <f aca="true" t="shared" si="1" ref="J10:J26">I10/H10*100</f>
        <v>107.60029654784566</v>
      </c>
      <c r="K10" s="78" t="s">
        <v>52</v>
      </c>
    </row>
    <row r="11" spans="1:11" ht="34.5" customHeight="1">
      <c r="A11" s="76" t="s">
        <v>5</v>
      </c>
      <c r="B11" s="77" t="s">
        <v>6</v>
      </c>
      <c r="C11" s="90">
        <v>220530.40365624762</v>
      </c>
      <c r="D11" s="90">
        <v>197017.38147916578</v>
      </c>
      <c r="E11" s="90">
        <v>215938.0434176313</v>
      </c>
      <c r="F11" s="128">
        <f t="shared" si="0"/>
        <v>109.60354959365164</v>
      </c>
      <c r="G11" s="90">
        <v>151556.7339588885</v>
      </c>
      <c r="H11" s="90">
        <v>137464.98856619952</v>
      </c>
      <c r="I11" s="90">
        <v>147142.16176619</v>
      </c>
      <c r="J11" s="128">
        <f t="shared" si="1"/>
        <v>107.03973666380526</v>
      </c>
      <c r="K11" s="78" t="s">
        <v>7</v>
      </c>
    </row>
    <row r="12" spans="1:11" ht="34.5" customHeight="1">
      <c r="A12" s="76" t="s">
        <v>8</v>
      </c>
      <c r="B12" s="77" t="s">
        <v>9</v>
      </c>
      <c r="C12" s="90">
        <v>17753349.028162852</v>
      </c>
      <c r="D12" s="90">
        <v>15914744.095950786</v>
      </c>
      <c r="E12" s="90">
        <v>16815723.43340756</v>
      </c>
      <c r="F12" s="128">
        <f t="shared" si="0"/>
        <v>105.66128699289618</v>
      </c>
      <c r="G12" s="90">
        <v>10074775.31006024</v>
      </c>
      <c r="H12" s="90">
        <v>9281550.91525222</v>
      </c>
      <c r="I12" s="90">
        <v>9443836.766793</v>
      </c>
      <c r="J12" s="128">
        <f t="shared" si="1"/>
        <v>101.74847773850055</v>
      </c>
      <c r="K12" s="78" t="s">
        <v>10</v>
      </c>
    </row>
    <row r="13" spans="1:11" ht="48.75" customHeight="1">
      <c r="A13" s="76" t="s">
        <v>11</v>
      </c>
      <c r="B13" s="77" t="s">
        <v>87</v>
      </c>
      <c r="C13" s="90">
        <v>2189630.1957500223</v>
      </c>
      <c r="D13" s="90">
        <v>2267574.724778476</v>
      </c>
      <c r="E13" s="90">
        <v>2175262.126034638</v>
      </c>
      <c r="F13" s="128">
        <f t="shared" si="0"/>
        <v>95.92901624210613</v>
      </c>
      <c r="G13" s="90">
        <v>679837.6520329786</v>
      </c>
      <c r="H13" s="90">
        <v>660459.485789608</v>
      </c>
      <c r="I13" s="90">
        <v>683230.3319524929</v>
      </c>
      <c r="J13" s="128">
        <f t="shared" si="1"/>
        <v>103.44772793075437</v>
      </c>
      <c r="K13" s="78" t="s">
        <v>12</v>
      </c>
    </row>
    <row r="14" spans="1:11" ht="34.5" customHeight="1">
      <c r="A14" s="76"/>
      <c r="B14" s="74" t="s">
        <v>85</v>
      </c>
      <c r="C14" s="93">
        <f>C15+C16+C17+C18+C19+C20+C21+C22+C23+C24</f>
        <v>29967939.47890898</v>
      </c>
      <c r="D14" s="93">
        <f>D15+D16+D17+D18+D19+D20+D21+D22+D23+D24</f>
        <v>26951110.663372945</v>
      </c>
      <c r="E14" s="93">
        <f>E15+E16+E17+E18+E19+E20+E21+E22+E23+E24</f>
        <v>28291866.58546297</v>
      </c>
      <c r="F14" s="131">
        <f t="shared" si="0"/>
        <v>104.97477057193096</v>
      </c>
      <c r="G14" s="93">
        <f>G15+G16+G17+G18+G19+G20+G21+G22+G23+G24</f>
        <v>17155517.69565362</v>
      </c>
      <c r="H14" s="93">
        <f>H15+H16+H17+H18+H19+H20+H21+H22+H23+H24</f>
        <v>15184684.883760596</v>
      </c>
      <c r="I14" s="93">
        <f>I15+I16+I17+I18+I19+I20+I21+I22+I23+I24</f>
        <v>15987607.670160413</v>
      </c>
      <c r="J14" s="131">
        <f t="shared" si="1"/>
        <v>105.2877145133154</v>
      </c>
      <c r="K14" s="75" t="s">
        <v>86</v>
      </c>
    </row>
    <row r="15" spans="1:11" ht="34.5" customHeight="1">
      <c r="A15" s="76" t="s">
        <v>13</v>
      </c>
      <c r="B15" s="77" t="s">
        <v>14</v>
      </c>
      <c r="C15" s="90">
        <v>7319459.3736723615</v>
      </c>
      <c r="D15" s="90">
        <v>6363705.291603724</v>
      </c>
      <c r="E15" s="90">
        <v>6930227.229425096</v>
      </c>
      <c r="F15" s="128">
        <f t="shared" si="0"/>
        <v>108.90239116775004</v>
      </c>
      <c r="G15" s="90">
        <v>5135164.404044649</v>
      </c>
      <c r="H15" s="90">
        <v>4403520.965639977</v>
      </c>
      <c r="I15" s="90">
        <v>4821847.2137673255</v>
      </c>
      <c r="J15" s="128">
        <f t="shared" si="1"/>
        <v>109.49981279506756</v>
      </c>
      <c r="K15" s="78" t="s">
        <v>15</v>
      </c>
    </row>
    <row r="16" spans="1:11" s="79" customFormat="1" ht="83.25" customHeight="1">
      <c r="A16" s="76" t="s">
        <v>16</v>
      </c>
      <c r="B16" s="77" t="s">
        <v>95</v>
      </c>
      <c r="C16" s="90">
        <v>4808396.85355642</v>
      </c>
      <c r="D16" s="90">
        <v>4271170.2034067325</v>
      </c>
      <c r="E16" s="90">
        <v>4495617.910846251</v>
      </c>
      <c r="F16" s="128">
        <f t="shared" si="0"/>
        <v>105.25494646081997</v>
      </c>
      <c r="G16" s="90">
        <v>2836475.644022151</v>
      </c>
      <c r="H16" s="90">
        <v>2491310.8592042876</v>
      </c>
      <c r="I16" s="90">
        <v>2598906.6000860874</v>
      </c>
      <c r="J16" s="128">
        <f t="shared" si="1"/>
        <v>104.3188404403361</v>
      </c>
      <c r="K16" s="78" t="s">
        <v>17</v>
      </c>
    </row>
    <row r="17" spans="1:11" ht="36.75" customHeight="1">
      <c r="A17" s="76" t="s">
        <v>18</v>
      </c>
      <c r="B17" s="77" t="s">
        <v>19</v>
      </c>
      <c r="C17" s="90">
        <v>737381.5764418938</v>
      </c>
      <c r="D17" s="90">
        <v>704827.8554323035</v>
      </c>
      <c r="E17" s="90">
        <v>716404.6106389726</v>
      </c>
      <c r="F17" s="128">
        <f t="shared" si="0"/>
        <v>101.64249399586633</v>
      </c>
      <c r="G17" s="90">
        <v>414625.2201507546</v>
      </c>
      <c r="H17" s="90">
        <v>393149.9583074191</v>
      </c>
      <c r="I17" s="90">
        <v>401528.69870315393</v>
      </c>
      <c r="J17" s="128">
        <f t="shared" si="1"/>
        <v>102.13118180955858</v>
      </c>
      <c r="K17" s="78" t="s">
        <v>20</v>
      </c>
    </row>
    <row r="18" spans="1:11" ht="36.75" customHeight="1">
      <c r="A18" s="76" t="s">
        <v>90</v>
      </c>
      <c r="B18" s="77" t="s">
        <v>91</v>
      </c>
      <c r="C18" s="90">
        <v>7318708.89036501</v>
      </c>
      <c r="D18" s="90">
        <v>6719133.883001529</v>
      </c>
      <c r="E18" s="90">
        <v>6994624.90595713</v>
      </c>
      <c r="F18" s="128">
        <f t="shared" si="0"/>
        <v>104.10009724099345</v>
      </c>
      <c r="G18" s="90">
        <v>3685070.3535334556</v>
      </c>
      <c r="H18" s="90">
        <v>3396287.7996347034</v>
      </c>
      <c r="I18" s="90">
        <v>3503880.1241401862</v>
      </c>
      <c r="J18" s="128">
        <f t="shared" si="1"/>
        <v>103.16793896315428</v>
      </c>
      <c r="K18" s="78" t="s">
        <v>60</v>
      </c>
    </row>
    <row r="19" spans="1:11" ht="36.75" customHeight="1">
      <c r="A19" s="76" t="s">
        <v>21</v>
      </c>
      <c r="B19" s="77" t="s">
        <v>22</v>
      </c>
      <c r="C19" s="90">
        <v>766686.7835230941</v>
      </c>
      <c r="D19" s="90">
        <v>704333.1302126034</v>
      </c>
      <c r="E19" s="90">
        <v>737940.5613935848</v>
      </c>
      <c r="F19" s="128">
        <f t="shared" si="0"/>
        <v>104.77152497012841</v>
      </c>
      <c r="G19" s="90">
        <v>461355.00103654707</v>
      </c>
      <c r="H19" s="90">
        <v>426836.38717267546</v>
      </c>
      <c r="I19" s="90">
        <v>443749.11264120706</v>
      </c>
      <c r="J19" s="128">
        <f t="shared" si="1"/>
        <v>103.96234388088605</v>
      </c>
      <c r="K19" s="78" t="s">
        <v>23</v>
      </c>
    </row>
    <row r="20" spans="1:11" ht="56.25" customHeight="1">
      <c r="A20" s="76" t="s">
        <v>92</v>
      </c>
      <c r="B20" s="77" t="s">
        <v>93</v>
      </c>
      <c r="C20" s="90">
        <v>3840991.3123679357</v>
      </c>
      <c r="D20" s="90">
        <v>3535869.408963436</v>
      </c>
      <c r="E20" s="90">
        <v>3710990.7416181276</v>
      </c>
      <c r="F20" s="128">
        <f t="shared" si="0"/>
        <v>104.95270928871861</v>
      </c>
      <c r="G20" s="90">
        <v>2036767.2939424466</v>
      </c>
      <c r="H20" s="90">
        <v>1865303.7260275488</v>
      </c>
      <c r="I20" s="90">
        <v>1980739.3867436491</v>
      </c>
      <c r="J20" s="128">
        <f t="shared" si="1"/>
        <v>106.18857181837824</v>
      </c>
      <c r="K20" s="78" t="s">
        <v>94</v>
      </c>
    </row>
    <row r="21" spans="1:11" ht="37.5" customHeight="1">
      <c r="A21" s="76" t="s">
        <v>24</v>
      </c>
      <c r="B21" s="77" t="s">
        <v>25</v>
      </c>
      <c r="C21" s="90">
        <v>1002663.635</v>
      </c>
      <c r="D21" s="90">
        <v>862408.002741692</v>
      </c>
      <c r="E21" s="90">
        <v>861066.5439767818</v>
      </c>
      <c r="F21" s="128">
        <f t="shared" si="0"/>
        <v>99.84445195769919</v>
      </c>
      <c r="G21" s="90">
        <v>524327</v>
      </c>
      <c r="H21" s="90">
        <v>441309.5264558203</v>
      </c>
      <c r="I21" s="90">
        <v>434632.31405706034</v>
      </c>
      <c r="J21" s="128">
        <f t="shared" si="1"/>
        <v>98.4869548472282</v>
      </c>
      <c r="K21" s="78" t="s">
        <v>26</v>
      </c>
    </row>
    <row r="22" spans="1:11" ht="37.5" customHeight="1">
      <c r="A22" s="76" t="s">
        <v>27</v>
      </c>
      <c r="B22" s="77" t="s">
        <v>28</v>
      </c>
      <c r="C22" s="90">
        <v>1301011.099162458</v>
      </c>
      <c r="D22" s="90">
        <v>1192807.6739385154</v>
      </c>
      <c r="E22" s="90">
        <v>1140800.0319820545</v>
      </c>
      <c r="F22" s="128">
        <f t="shared" si="0"/>
        <v>95.63989710220949</v>
      </c>
      <c r="G22" s="90">
        <v>626489.789784496</v>
      </c>
      <c r="H22" s="90">
        <v>512674.3348060048</v>
      </c>
      <c r="I22" s="90">
        <v>488533.82166786527</v>
      </c>
      <c r="J22" s="128">
        <f t="shared" si="1"/>
        <v>95.29125772459933</v>
      </c>
      <c r="K22" s="78" t="s">
        <v>29</v>
      </c>
    </row>
    <row r="23" spans="1:11" ht="37.5" customHeight="1">
      <c r="A23" s="76" t="s">
        <v>30</v>
      </c>
      <c r="B23" s="77" t="s">
        <v>31</v>
      </c>
      <c r="C23" s="90">
        <v>1317879.513563597</v>
      </c>
      <c r="D23" s="90">
        <v>1234667.2946408675</v>
      </c>
      <c r="E23" s="90">
        <v>1232792.3975950568</v>
      </c>
      <c r="F23" s="128">
        <f t="shared" si="0"/>
        <v>99.84814556488628</v>
      </c>
      <c r="G23" s="90">
        <v>668421.7863964465</v>
      </c>
      <c r="H23" s="90">
        <v>590079.830802247</v>
      </c>
      <c r="I23" s="90">
        <v>586966.727822898</v>
      </c>
      <c r="J23" s="128">
        <f t="shared" si="1"/>
        <v>99.47242681128134</v>
      </c>
      <c r="K23" s="78" t="s">
        <v>32</v>
      </c>
    </row>
    <row r="24" spans="1:11" ht="98.25" customHeight="1">
      <c r="A24" s="76" t="s">
        <v>107</v>
      </c>
      <c r="B24" s="77" t="s">
        <v>108</v>
      </c>
      <c r="C24" s="90">
        <v>1554760.4412562074</v>
      </c>
      <c r="D24" s="90">
        <v>1362187.9194315406</v>
      </c>
      <c r="E24" s="90">
        <v>1471401.6520299208</v>
      </c>
      <c r="F24" s="128">
        <f t="shared" si="0"/>
        <v>108.01752320956983</v>
      </c>
      <c r="G24" s="90">
        <v>766821.2027426746</v>
      </c>
      <c r="H24" s="90">
        <v>664211.495709915</v>
      </c>
      <c r="I24" s="90">
        <v>726823.6705309802</v>
      </c>
      <c r="J24" s="128">
        <f t="shared" si="1"/>
        <v>109.42654188093279</v>
      </c>
      <c r="K24" s="78" t="s">
        <v>109</v>
      </c>
    </row>
    <row r="25" spans="1:11" s="48" customFormat="1" ht="46.5" customHeight="1" thickBot="1">
      <c r="A25" s="91"/>
      <c r="B25" s="92" t="s">
        <v>33</v>
      </c>
      <c r="C25" s="93">
        <v>1099892</v>
      </c>
      <c r="D25" s="93">
        <v>821985.4377279959</v>
      </c>
      <c r="E25" s="93">
        <v>922039.7290176069</v>
      </c>
      <c r="F25" s="184">
        <f t="shared" si="0"/>
        <v>112.17227054121123</v>
      </c>
      <c r="G25" s="94">
        <v>564763</v>
      </c>
      <c r="H25" s="94">
        <v>402781.1954188627</v>
      </c>
      <c r="I25" s="94">
        <v>453574.2273724945</v>
      </c>
      <c r="J25" s="184">
        <f t="shared" si="1"/>
        <v>112.61057679239738</v>
      </c>
      <c r="K25" s="95" t="s">
        <v>34</v>
      </c>
    </row>
    <row r="26" spans="1:11" s="96" customFormat="1" ht="37.5" customHeight="1" thickBot="1">
      <c r="A26" s="180"/>
      <c r="B26" s="181" t="s">
        <v>41</v>
      </c>
      <c r="C26" s="185">
        <f>C9+C14+C25</f>
        <v>53651249.02827898</v>
      </c>
      <c r="D26" s="185">
        <f>D9+D14+D25</f>
        <v>48278192.05197445</v>
      </c>
      <c r="E26" s="185">
        <f>E9+E14+E25</f>
        <v>50706986.646752305</v>
      </c>
      <c r="F26" s="186">
        <f t="shared" si="0"/>
        <v>105.03083171002574</v>
      </c>
      <c r="G26" s="185">
        <f>G9+G14+G25</f>
        <v>30258343.37163374</v>
      </c>
      <c r="H26" s="185">
        <f>H9+H14+H25</f>
        <v>27092814.31268105</v>
      </c>
      <c r="I26" s="185">
        <f>I9+I14+I25</f>
        <v>28249634.566469263</v>
      </c>
      <c r="J26" s="186">
        <f t="shared" si="1"/>
        <v>104.26984159134311</v>
      </c>
      <c r="K26" s="182" t="s">
        <v>44</v>
      </c>
    </row>
    <row r="27" spans="7:10" ht="22.5">
      <c r="G27" s="51"/>
      <c r="H27" s="51"/>
      <c r="I27" s="52"/>
      <c r="J27" s="52"/>
    </row>
    <row r="28" spans="3:10" ht="22.5">
      <c r="C28" s="51"/>
      <c r="D28" s="51"/>
      <c r="E28" s="51"/>
      <c r="G28" s="51"/>
      <c r="I28" s="52"/>
      <c r="J28" s="52"/>
    </row>
    <row r="29" spans="7:10" ht="22.5">
      <c r="G29" s="51"/>
      <c r="H29" s="51"/>
      <c r="I29" s="52"/>
      <c r="J29" s="52"/>
    </row>
    <row r="30" spans="9:10" ht="22.5">
      <c r="I30" s="52"/>
      <c r="J30" s="52"/>
    </row>
    <row r="31" spans="9:10" ht="22.5">
      <c r="I31" s="52"/>
      <c r="J31" s="52"/>
    </row>
  </sheetData>
  <sheetProtection/>
  <mergeCells count="9">
    <mergeCell ref="A5:B8"/>
    <mergeCell ref="K5:K8"/>
    <mergeCell ref="A2:K2"/>
    <mergeCell ref="A3:K3"/>
    <mergeCell ref="A4:K4"/>
    <mergeCell ref="H6:I6"/>
    <mergeCell ref="C5:F5"/>
    <mergeCell ref="G5:J5"/>
    <mergeCell ref="D6:E6"/>
  </mergeCells>
  <printOptions horizontalCentered="1" vertic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68.140625" style="37" customWidth="1"/>
    <col min="2" max="2" width="20.57421875" style="37" customWidth="1"/>
    <col min="3" max="4" width="18.28125" style="37" bestFit="1" customWidth="1"/>
    <col min="5" max="5" width="20.57421875" style="37" customWidth="1"/>
    <col min="6" max="6" width="20.28125" style="37" customWidth="1"/>
    <col min="7" max="8" width="17.8515625" style="37" bestFit="1" customWidth="1"/>
    <col min="9" max="9" width="20.421875" style="37" customWidth="1"/>
    <col min="10" max="10" width="69.8515625" style="37" customWidth="1"/>
    <col min="11" max="11" width="16.421875" style="37" customWidth="1"/>
    <col min="12" max="16384" width="11.421875" style="37" customWidth="1"/>
  </cols>
  <sheetData>
    <row r="1" ht="22.5">
      <c r="J1" s="38" t="s">
        <v>36</v>
      </c>
    </row>
    <row r="2" spans="1:10" s="41" customFormat="1" ht="25.5">
      <c r="A2" s="39" t="s">
        <v>118</v>
      </c>
      <c r="B2" s="39"/>
      <c r="C2" s="39"/>
      <c r="D2" s="39"/>
      <c r="E2" s="39"/>
      <c r="F2" s="40"/>
      <c r="G2" s="40"/>
      <c r="H2" s="40"/>
      <c r="I2" s="40"/>
      <c r="J2" s="40"/>
    </row>
    <row r="3" spans="1:10" s="44" customFormat="1" ht="22.5">
      <c r="A3" s="42" t="s">
        <v>119</v>
      </c>
      <c r="B3" s="42"/>
      <c r="C3" s="42"/>
      <c r="D3" s="42"/>
      <c r="E3" s="42"/>
      <c r="F3" s="43"/>
      <c r="G3" s="43"/>
      <c r="H3" s="43"/>
      <c r="I3" s="43"/>
      <c r="J3" s="43"/>
    </row>
    <row r="4" spans="1:10" s="44" customFormat="1" ht="23.25" thickBot="1">
      <c r="A4" s="42"/>
      <c r="B4" s="42"/>
      <c r="C4" s="42"/>
      <c r="D4" s="42"/>
      <c r="E4" s="42"/>
      <c r="F4" s="43"/>
      <c r="G4" s="43"/>
      <c r="H4" s="43"/>
      <c r="I4" s="43"/>
      <c r="J4" s="43"/>
    </row>
    <row r="5" spans="1:10" ht="22.5">
      <c r="A5" s="175"/>
      <c r="B5" s="164" t="s">
        <v>131</v>
      </c>
      <c r="C5" s="165"/>
      <c r="D5" s="165"/>
      <c r="E5" s="165"/>
      <c r="F5" s="164" t="s">
        <v>132</v>
      </c>
      <c r="G5" s="165"/>
      <c r="H5" s="165"/>
      <c r="I5" s="165"/>
      <c r="J5" s="172"/>
    </row>
    <row r="6" spans="1:10" ht="135" customHeight="1">
      <c r="A6" s="176"/>
      <c r="B6" s="36" t="s">
        <v>103</v>
      </c>
      <c r="C6" s="162" t="s">
        <v>140</v>
      </c>
      <c r="D6" s="162"/>
      <c r="E6" s="36" t="s">
        <v>138</v>
      </c>
      <c r="F6" s="36" t="s">
        <v>103</v>
      </c>
      <c r="G6" s="162" t="s">
        <v>140</v>
      </c>
      <c r="H6" s="162"/>
      <c r="I6" s="36" t="s">
        <v>138</v>
      </c>
      <c r="J6" s="173"/>
    </row>
    <row r="7" spans="1:10" ht="26.25" customHeight="1">
      <c r="A7" s="176"/>
      <c r="B7" s="45">
        <v>2014</v>
      </c>
      <c r="C7" s="72">
        <v>2013</v>
      </c>
      <c r="D7" s="45">
        <v>2014</v>
      </c>
      <c r="E7" s="36" t="s">
        <v>139</v>
      </c>
      <c r="F7" s="45">
        <v>2014</v>
      </c>
      <c r="G7" s="72">
        <v>2013</v>
      </c>
      <c r="H7" s="45">
        <v>2014</v>
      </c>
      <c r="I7" s="36" t="s">
        <v>139</v>
      </c>
      <c r="J7" s="173"/>
    </row>
    <row r="8" spans="1:10" ht="26.25" customHeight="1">
      <c r="A8" s="177"/>
      <c r="B8" s="36">
        <v>1</v>
      </c>
      <c r="C8" s="36">
        <v>2</v>
      </c>
      <c r="D8" s="36">
        <v>3</v>
      </c>
      <c r="E8" s="36" t="s">
        <v>110</v>
      </c>
      <c r="F8" s="36">
        <v>5</v>
      </c>
      <c r="G8" s="36">
        <v>6</v>
      </c>
      <c r="H8" s="36">
        <v>7</v>
      </c>
      <c r="I8" s="36" t="s">
        <v>133</v>
      </c>
      <c r="J8" s="174"/>
    </row>
    <row r="9" spans="1:11" s="48" customFormat="1" ht="29.25" customHeight="1">
      <c r="A9" s="46" t="s">
        <v>80</v>
      </c>
      <c r="B9" s="178">
        <f>B10+B16+B17</f>
        <v>54566379.34012372</v>
      </c>
      <c r="C9" s="178">
        <f>C10+C16+C17</f>
        <v>51454434.88375466</v>
      </c>
      <c r="D9" s="178">
        <f>D10+D16+D17</f>
        <v>51941147.28964104</v>
      </c>
      <c r="E9" s="131">
        <f aca="true" t="shared" si="0" ref="E9:E22">D9/C9*100</f>
        <v>100.9459095352732</v>
      </c>
      <c r="F9" s="178">
        <f>F10+F16+F17</f>
        <v>29604927.340123717</v>
      </c>
      <c r="G9" s="178">
        <f>G10+G16+G17</f>
        <v>27276074.883754667</v>
      </c>
      <c r="H9" s="178">
        <f>H10+H16+H17</f>
        <v>27657116.289641034</v>
      </c>
      <c r="I9" s="131">
        <f aca="true" t="shared" si="1" ref="I9:I22">H9/G9*100</f>
        <v>101.39698034819999</v>
      </c>
      <c r="J9" s="47" t="s">
        <v>81</v>
      </c>
      <c r="K9" s="56"/>
    </row>
    <row r="10" spans="1:11" ht="29.25" customHeight="1">
      <c r="A10" s="17" t="s">
        <v>3</v>
      </c>
      <c r="B10" s="135">
        <f>B11+B12+B13+B14-B15</f>
        <v>43810751.50134599</v>
      </c>
      <c r="C10" s="135">
        <f>C11+C12+C13+C14-C15</f>
        <v>41294219.663169034</v>
      </c>
      <c r="D10" s="135">
        <f>D11+D12+D13+D14-D15</f>
        <v>41832902.9528002</v>
      </c>
      <c r="E10" s="128">
        <f t="shared" si="0"/>
        <v>101.30450047010243</v>
      </c>
      <c r="F10" s="135">
        <f>F11+F12+F13+F14-F15</f>
        <v>23752073.501345992</v>
      </c>
      <c r="G10" s="135">
        <f>G11+G12+G13+G14-G15</f>
        <v>22102591.66316904</v>
      </c>
      <c r="H10" s="135">
        <f>H11+H12+H13+H14-H15</f>
        <v>22523080.952800196</v>
      </c>
      <c r="I10" s="128">
        <f t="shared" si="1"/>
        <v>101.90244336971506</v>
      </c>
      <c r="J10" s="18" t="s">
        <v>2</v>
      </c>
      <c r="K10" s="56"/>
    </row>
    <row r="11" spans="1:11" ht="29.25" customHeight="1">
      <c r="A11" s="25" t="s">
        <v>125</v>
      </c>
      <c r="B11" s="132">
        <v>25152312</v>
      </c>
      <c r="C11" s="132">
        <v>23612575.572867025</v>
      </c>
      <c r="D11" s="132">
        <v>24072177.79316888</v>
      </c>
      <c r="E11" s="128">
        <f t="shared" si="0"/>
        <v>101.94642985422556</v>
      </c>
      <c r="F11" s="135">
        <v>13978113</v>
      </c>
      <c r="G11" s="135">
        <v>13135309.572867025</v>
      </c>
      <c r="H11" s="135">
        <v>13321966.79316888</v>
      </c>
      <c r="I11" s="128">
        <f t="shared" si="1"/>
        <v>101.42103404009164</v>
      </c>
      <c r="J11" s="26" t="s">
        <v>128</v>
      </c>
      <c r="K11" s="56"/>
    </row>
    <row r="12" spans="1:11" ht="29.25" customHeight="1">
      <c r="A12" s="25" t="s">
        <v>126</v>
      </c>
      <c r="B12" s="132">
        <v>12758287.63315</v>
      </c>
      <c r="C12" s="132">
        <v>12397089.062745279</v>
      </c>
      <c r="D12" s="132">
        <v>12358371.75422671</v>
      </c>
      <c r="E12" s="128">
        <f t="shared" si="0"/>
        <v>99.68769032534486</v>
      </c>
      <c r="F12" s="135">
        <v>6484074.63315</v>
      </c>
      <c r="G12" s="135">
        <v>6188095.062745279</v>
      </c>
      <c r="H12" s="135">
        <v>6285181.75422671</v>
      </c>
      <c r="I12" s="128">
        <f t="shared" si="1"/>
        <v>101.5689269556625</v>
      </c>
      <c r="J12" s="26" t="s">
        <v>129</v>
      </c>
      <c r="K12" s="56"/>
    </row>
    <row r="13" spans="1:11" ht="50.25" customHeight="1">
      <c r="A13" s="25" t="s">
        <v>127</v>
      </c>
      <c r="B13" s="132">
        <v>5007571.868195992</v>
      </c>
      <c r="C13" s="132">
        <v>4441318.703847062</v>
      </c>
      <c r="D13" s="132">
        <v>4578039.727909827</v>
      </c>
      <c r="E13" s="128">
        <f t="shared" si="0"/>
        <v>103.0783880459724</v>
      </c>
      <c r="F13" s="135">
        <v>2763453.868195992</v>
      </c>
      <c r="G13" s="135">
        <v>2375939.703847062</v>
      </c>
      <c r="H13" s="135">
        <v>2491463.7279098267</v>
      </c>
      <c r="I13" s="128">
        <f t="shared" si="1"/>
        <v>104.86224561489128</v>
      </c>
      <c r="J13" s="26" t="s">
        <v>130</v>
      </c>
      <c r="K13" s="56"/>
    </row>
    <row r="14" spans="1:11" ht="45">
      <c r="A14" s="25" t="s">
        <v>79</v>
      </c>
      <c r="B14" s="132">
        <v>2077292</v>
      </c>
      <c r="C14" s="132">
        <v>1825718.3767879996</v>
      </c>
      <c r="D14" s="132">
        <v>1900164.4351186198</v>
      </c>
      <c r="E14" s="128">
        <f t="shared" si="0"/>
        <v>104.07763099047038</v>
      </c>
      <c r="F14" s="135">
        <v>1173770</v>
      </c>
      <c r="G14" s="135">
        <v>955261.3767879998</v>
      </c>
      <c r="H14" s="135">
        <v>1065116.4351186198</v>
      </c>
      <c r="I14" s="128">
        <f t="shared" si="1"/>
        <v>111.5</v>
      </c>
      <c r="J14" s="26" t="s">
        <v>4</v>
      </c>
      <c r="K14" s="56"/>
    </row>
    <row r="15" spans="1:11" ht="66" customHeight="1">
      <c r="A15" s="25" t="s">
        <v>83</v>
      </c>
      <c r="B15" s="132">
        <v>1184712</v>
      </c>
      <c r="C15" s="132">
        <v>982482.0530783237</v>
      </c>
      <c r="D15" s="132">
        <v>1075850.7576238387</v>
      </c>
      <c r="E15" s="128">
        <f t="shared" si="0"/>
        <v>109.50334962892923</v>
      </c>
      <c r="F15" s="135">
        <v>647338</v>
      </c>
      <c r="G15" s="135">
        <v>552014.0530783237</v>
      </c>
      <c r="H15" s="135">
        <v>640647.7576238388</v>
      </c>
      <c r="I15" s="128">
        <f t="shared" si="1"/>
        <v>116.0564217615922</v>
      </c>
      <c r="J15" s="26" t="s">
        <v>84</v>
      </c>
      <c r="K15" s="56"/>
    </row>
    <row r="16" spans="1:11" ht="53.25" customHeight="1">
      <c r="A16" s="19" t="s">
        <v>88</v>
      </c>
      <c r="B16" s="132">
        <v>9974192</v>
      </c>
      <c r="C16" s="132">
        <v>9453392.893389272</v>
      </c>
      <c r="D16" s="132">
        <v>9363214.271648683</v>
      </c>
      <c r="E16" s="128">
        <f t="shared" si="0"/>
        <v>99.04607136551311</v>
      </c>
      <c r="F16" s="135">
        <v>5437802</v>
      </c>
      <c r="G16" s="135">
        <v>4800578.893389272</v>
      </c>
      <c r="H16" s="135">
        <v>4740621.271648684</v>
      </c>
      <c r="I16" s="128">
        <f t="shared" si="1"/>
        <v>98.75103350924711</v>
      </c>
      <c r="J16" s="18" t="s">
        <v>89</v>
      </c>
      <c r="K16" s="56"/>
    </row>
    <row r="17" spans="1:11" ht="69.75" customHeight="1">
      <c r="A17" s="19" t="s">
        <v>102</v>
      </c>
      <c r="B17" s="132">
        <v>781435.8387777256</v>
      </c>
      <c r="C17" s="132">
        <v>706822.3271963573</v>
      </c>
      <c r="D17" s="132">
        <v>745030.0651921569</v>
      </c>
      <c r="E17" s="128">
        <f t="shared" si="0"/>
        <v>105.40556466960408</v>
      </c>
      <c r="F17" s="135">
        <v>415051.8387777255</v>
      </c>
      <c r="G17" s="135">
        <v>372904.3271963573</v>
      </c>
      <c r="H17" s="135">
        <v>393414.06519215694</v>
      </c>
      <c r="I17" s="128">
        <f t="shared" si="1"/>
        <v>105.5</v>
      </c>
      <c r="J17" s="18" t="s">
        <v>106</v>
      </c>
      <c r="K17" s="56"/>
    </row>
    <row r="18" spans="1:11" s="48" customFormat="1" ht="29.25" customHeight="1">
      <c r="A18" s="20" t="s">
        <v>67</v>
      </c>
      <c r="B18" s="179">
        <f>B19+B23</f>
        <v>11276489.183724422</v>
      </c>
      <c r="C18" s="179">
        <f>C19+C23</f>
        <v>10601889.87672687</v>
      </c>
      <c r="D18" s="179">
        <f>D19+D23</f>
        <v>10434135.305636</v>
      </c>
      <c r="E18" s="131" t="s">
        <v>117</v>
      </c>
      <c r="F18" s="179">
        <f>F19+F23</f>
        <v>6540168.183724423</v>
      </c>
      <c r="G18" s="179">
        <f>G19+G23</f>
        <v>6388592.876726869</v>
      </c>
      <c r="H18" s="179">
        <f>H19+H23</f>
        <v>6032800.305636001</v>
      </c>
      <c r="I18" s="131" t="s">
        <v>117</v>
      </c>
      <c r="J18" s="21" t="s">
        <v>82</v>
      </c>
      <c r="K18" s="56"/>
    </row>
    <row r="19" spans="1:11" ht="29.25" customHeight="1">
      <c r="A19" s="17" t="s">
        <v>37</v>
      </c>
      <c r="B19" s="135">
        <f>SUM(B20:B22)</f>
        <v>11622260.110248864</v>
      </c>
      <c r="C19" s="135">
        <f>SUM(C20:C22)</f>
        <v>10026805.87672687</v>
      </c>
      <c r="D19" s="135">
        <f>SUM(D20:D22)</f>
        <v>10831808.042736746</v>
      </c>
      <c r="E19" s="128">
        <f t="shared" si="0"/>
        <v>108.02850056046623</v>
      </c>
      <c r="F19" s="135">
        <f>SUM(F20:F22)</f>
        <v>6647109.110248865</v>
      </c>
      <c r="G19" s="135">
        <f>SUM(G20:G22)</f>
        <v>5712197.876726869</v>
      </c>
      <c r="H19" s="135">
        <f>SUM(H20:H22)</f>
        <v>6146919.042736746</v>
      </c>
      <c r="I19" s="128">
        <f t="shared" si="1"/>
        <v>107.61040102936659</v>
      </c>
      <c r="J19" s="18" t="s">
        <v>69</v>
      </c>
      <c r="K19" s="56"/>
    </row>
    <row r="20" spans="1:11" ht="29.25" customHeight="1">
      <c r="A20" s="27" t="s">
        <v>112</v>
      </c>
      <c r="B20" s="132">
        <v>7307280.910248864</v>
      </c>
      <c r="C20" s="132">
        <v>6222364.726856731</v>
      </c>
      <c r="D20" s="132">
        <v>6856314.329181263</v>
      </c>
      <c r="E20" s="128">
        <f t="shared" si="0"/>
        <v>110.18824241511113</v>
      </c>
      <c r="F20" s="135">
        <v>4238486.910248864</v>
      </c>
      <c r="G20" s="135">
        <v>3641261.7268567304</v>
      </c>
      <c r="H20" s="135">
        <v>3983540.329181263</v>
      </c>
      <c r="I20" s="128">
        <f t="shared" si="1"/>
        <v>109.4</v>
      </c>
      <c r="J20" s="28" t="s">
        <v>15</v>
      </c>
      <c r="K20" s="56"/>
    </row>
    <row r="21" spans="1:11" ht="29.25" customHeight="1">
      <c r="A21" s="27" t="s">
        <v>113</v>
      </c>
      <c r="B21" s="132">
        <v>3686940.2</v>
      </c>
      <c r="C21" s="132">
        <v>3145332.301799877</v>
      </c>
      <c r="D21" s="132">
        <v>3398031.2435094006</v>
      </c>
      <c r="E21" s="128">
        <f t="shared" si="0"/>
        <v>108.0340936175462</v>
      </c>
      <c r="F21" s="135">
        <v>2141718.2</v>
      </c>
      <c r="G21" s="135">
        <v>1801187.301799877</v>
      </c>
      <c r="H21" s="135">
        <v>1917384.2435094004</v>
      </c>
      <c r="I21" s="128">
        <f t="shared" si="1"/>
        <v>106.45113040678285</v>
      </c>
      <c r="J21" s="28" t="s">
        <v>114</v>
      </c>
      <c r="K21" s="56"/>
    </row>
    <row r="22" spans="1:11" ht="29.25" customHeight="1">
      <c r="A22" s="25" t="s">
        <v>115</v>
      </c>
      <c r="B22" s="132">
        <v>628039</v>
      </c>
      <c r="C22" s="132">
        <v>659108.8480702611</v>
      </c>
      <c r="D22" s="132">
        <v>577462.470046083</v>
      </c>
      <c r="E22" s="128">
        <f t="shared" si="0"/>
        <v>87.6126108360975</v>
      </c>
      <c r="F22" s="135">
        <v>266904</v>
      </c>
      <c r="G22" s="135">
        <v>269748.84807026107</v>
      </c>
      <c r="H22" s="135">
        <v>245994.47004608295</v>
      </c>
      <c r="I22" s="128">
        <f t="shared" si="1"/>
        <v>91.19389083804693</v>
      </c>
      <c r="J22" s="28" t="s">
        <v>116</v>
      </c>
      <c r="K22" s="56"/>
    </row>
    <row r="23" spans="1:11" ht="29.25" customHeight="1">
      <c r="A23" s="17" t="s">
        <v>38</v>
      </c>
      <c r="B23" s="132">
        <v>-345770.926524442</v>
      </c>
      <c r="C23" s="132">
        <v>575084</v>
      </c>
      <c r="D23" s="132">
        <v>-397672.737100746</v>
      </c>
      <c r="E23" s="128" t="s">
        <v>117</v>
      </c>
      <c r="F23" s="135">
        <v>-106940.926524442</v>
      </c>
      <c r="G23" s="135">
        <f>676395</f>
        <v>676395</v>
      </c>
      <c r="H23" s="135">
        <v>-114118.737100746</v>
      </c>
      <c r="I23" s="128" t="s">
        <v>117</v>
      </c>
      <c r="J23" s="18" t="s">
        <v>70</v>
      </c>
      <c r="K23" s="56"/>
    </row>
    <row r="24" spans="1:11" s="48" customFormat="1" ht="29.25" customHeight="1">
      <c r="A24" s="22" t="s">
        <v>39</v>
      </c>
      <c r="B24" s="179">
        <f>B25-B28</f>
        <v>-18147536.37087588</v>
      </c>
      <c r="C24" s="179">
        <f>C25-C28</f>
        <v>-18735164.04477103</v>
      </c>
      <c r="D24" s="179">
        <f>D25-D28</f>
        <v>-17347481.275079127</v>
      </c>
      <c r="E24" s="131" t="s">
        <v>117</v>
      </c>
      <c r="F24" s="179">
        <f>F25-F28</f>
        <v>-9918948.370875882</v>
      </c>
      <c r="G24" s="179">
        <f>G25-G28</f>
        <v>-10446722.04477103</v>
      </c>
      <c r="H24" s="179">
        <f>H25-H28</f>
        <v>-9489353.275079127</v>
      </c>
      <c r="I24" s="131" t="s">
        <v>117</v>
      </c>
      <c r="J24" s="23" t="s">
        <v>71</v>
      </c>
      <c r="K24" s="56"/>
    </row>
    <row r="25" spans="1:11" ht="29.25" customHeight="1">
      <c r="A25" s="17" t="s">
        <v>72</v>
      </c>
      <c r="B25" s="135">
        <f>SUM(B26:B27)</f>
        <v>22639794.531025805</v>
      </c>
      <c r="C25" s="135">
        <f>SUM(C26:C27)</f>
        <v>19596269.53880112</v>
      </c>
      <c r="D25" s="135">
        <f>SUM(D26:D27)</f>
        <v>20918002.75091793</v>
      </c>
      <c r="E25" s="128">
        <f aca="true" t="shared" si="2" ref="E25:E31">D25/C25*100</f>
        <v>106.74482053586651</v>
      </c>
      <c r="F25" s="135">
        <f>SUM(F26:F27)</f>
        <v>11767858.531025803</v>
      </c>
      <c r="G25" s="135">
        <f>SUM(G26:G27)</f>
        <v>9832179.538801119</v>
      </c>
      <c r="H25" s="135">
        <f>SUM(H26:H27)</f>
        <v>10817280.75091793</v>
      </c>
      <c r="I25" s="128">
        <f aca="true" t="shared" si="3" ref="I25:I31">H25/G25*100</f>
        <v>110.01915402611667</v>
      </c>
      <c r="J25" s="24" t="s">
        <v>73</v>
      </c>
      <c r="K25" s="56"/>
    </row>
    <row r="26" spans="1:11" ht="29.25" customHeight="1">
      <c r="A26" s="27" t="s">
        <v>50</v>
      </c>
      <c r="B26" s="132">
        <v>16045707.982232971</v>
      </c>
      <c r="C26" s="132">
        <v>13874453.487017533</v>
      </c>
      <c r="D26" s="132">
        <v>14965664.010766517</v>
      </c>
      <c r="E26" s="128">
        <f t="shared" si="2"/>
        <v>107.86489013617755</v>
      </c>
      <c r="F26" s="136">
        <v>8268158.982232971</v>
      </c>
      <c r="G26" s="136">
        <v>6853415.487017533</v>
      </c>
      <c r="H26" s="136">
        <v>7691576.010766516</v>
      </c>
      <c r="I26" s="128">
        <f t="shared" si="3"/>
        <v>112.2298221279115</v>
      </c>
      <c r="J26" s="28" t="s">
        <v>51</v>
      </c>
      <c r="K26" s="56"/>
    </row>
    <row r="27" spans="1:11" ht="29.25" customHeight="1">
      <c r="A27" s="27" t="s">
        <v>85</v>
      </c>
      <c r="B27" s="132">
        <v>6594086.548792832</v>
      </c>
      <c r="C27" s="132">
        <v>5721816.051783586</v>
      </c>
      <c r="D27" s="132">
        <v>5952338.740151413</v>
      </c>
      <c r="E27" s="128">
        <f t="shared" si="2"/>
        <v>104.02883780746446</v>
      </c>
      <c r="F27" s="136">
        <v>3499699.548792831</v>
      </c>
      <c r="G27" s="136">
        <v>2978764.051783586</v>
      </c>
      <c r="H27" s="136">
        <v>3125704.740151413</v>
      </c>
      <c r="I27" s="128">
        <f t="shared" si="3"/>
        <v>104.93294150907467</v>
      </c>
      <c r="J27" s="28" t="s">
        <v>56</v>
      </c>
      <c r="K27" s="56"/>
    </row>
    <row r="28" spans="1:11" s="49" customFormat="1" ht="29.25" customHeight="1">
      <c r="A28" s="17" t="s">
        <v>74</v>
      </c>
      <c r="B28" s="135">
        <f>SUM(B29:B30)</f>
        <v>40787330.901901685</v>
      </c>
      <c r="C28" s="135">
        <f>SUM(C29:C30)</f>
        <v>38331433.58357215</v>
      </c>
      <c r="D28" s="135">
        <f>SUM(D29:D30)</f>
        <v>38265484.02599706</v>
      </c>
      <c r="E28" s="128">
        <f t="shared" si="2"/>
        <v>99.82794914927638</v>
      </c>
      <c r="F28" s="135">
        <f>SUM(F29:F30)</f>
        <v>21686806.901901685</v>
      </c>
      <c r="G28" s="135">
        <f>SUM(G29:G30)</f>
        <v>20278901.58357215</v>
      </c>
      <c r="H28" s="135">
        <f>SUM(H29:H30)</f>
        <v>20306634.025997058</v>
      </c>
      <c r="I28" s="128">
        <f t="shared" si="3"/>
        <v>100.13675515071967</v>
      </c>
      <c r="J28" s="24" t="s">
        <v>75</v>
      </c>
      <c r="K28" s="56"/>
    </row>
    <row r="29" spans="1:11" s="50" customFormat="1" ht="29.25" customHeight="1">
      <c r="A29" s="27" t="s">
        <v>50</v>
      </c>
      <c r="B29" s="132">
        <v>34062849.80260957</v>
      </c>
      <c r="C29" s="132">
        <v>32151823.719197292</v>
      </c>
      <c r="D29" s="132">
        <v>31809109.376581028</v>
      </c>
      <c r="E29" s="128">
        <f t="shared" si="2"/>
        <v>98.93407495136385</v>
      </c>
      <c r="F29" s="135">
        <v>17997405.80260957</v>
      </c>
      <c r="G29" s="135">
        <v>16936826.719197292</v>
      </c>
      <c r="H29" s="135">
        <v>16705254.376581028</v>
      </c>
      <c r="I29" s="128">
        <f t="shared" si="3"/>
        <v>98.632728866773</v>
      </c>
      <c r="J29" s="28" t="s">
        <v>51</v>
      </c>
      <c r="K29" s="56"/>
    </row>
    <row r="30" spans="1:11" s="49" customFormat="1" ht="29.25" customHeight="1" thickBot="1">
      <c r="A30" s="124" t="s">
        <v>85</v>
      </c>
      <c r="B30" s="133">
        <v>6724481.0992921125</v>
      </c>
      <c r="C30" s="133">
        <v>6179609.864374857</v>
      </c>
      <c r="D30" s="133">
        <v>6456374.649416029</v>
      </c>
      <c r="E30" s="129">
        <f t="shared" si="2"/>
        <v>104.47867731321854</v>
      </c>
      <c r="F30" s="136">
        <v>3689401.099292113</v>
      </c>
      <c r="G30" s="136">
        <v>3342074.8643748574</v>
      </c>
      <c r="H30" s="136">
        <v>3601379.6494160295</v>
      </c>
      <c r="I30" s="129">
        <f t="shared" si="3"/>
        <v>107.75879642330142</v>
      </c>
      <c r="J30" s="125" t="s">
        <v>56</v>
      </c>
      <c r="K30" s="56"/>
    </row>
    <row r="31" spans="1:11" s="44" customFormat="1" ht="29.25" customHeight="1" thickBot="1">
      <c r="A31" s="126" t="s">
        <v>0</v>
      </c>
      <c r="B31" s="134">
        <f>B9+B18+B24</f>
        <v>47695332.152972266</v>
      </c>
      <c r="C31" s="134">
        <f>C9+C18+C24</f>
        <v>43321160.715710506</v>
      </c>
      <c r="D31" s="134">
        <f>D9+D18+D24</f>
        <v>45027801.32019791</v>
      </c>
      <c r="E31" s="130">
        <f t="shared" si="2"/>
        <v>103.93950802862142</v>
      </c>
      <c r="F31" s="134">
        <f>F9+F18+F24</f>
        <v>26226147.15297226</v>
      </c>
      <c r="G31" s="134">
        <f>G9+G18+G24</f>
        <v>23217945.715710506</v>
      </c>
      <c r="H31" s="134">
        <f>H9+H18+H24</f>
        <v>24200563.320197906</v>
      </c>
      <c r="I31" s="130">
        <f t="shared" si="3"/>
        <v>104.23214704917889</v>
      </c>
      <c r="J31" s="127" t="s">
        <v>1</v>
      </c>
      <c r="K31" s="56"/>
    </row>
    <row r="32" spans="2:9" ht="22.5">
      <c r="B32" s="51"/>
      <c r="C32" s="51"/>
      <c r="D32" s="51"/>
      <c r="E32" s="51"/>
      <c r="F32" s="51"/>
      <c r="G32" s="51"/>
      <c r="H32" s="51"/>
      <c r="I32" s="51"/>
    </row>
    <row r="33" spans="2:9" ht="22.5">
      <c r="B33" s="51"/>
      <c r="C33" s="51"/>
      <c r="D33" s="51"/>
      <c r="E33" s="51"/>
      <c r="F33" s="51"/>
      <c r="G33" s="51"/>
      <c r="H33" s="51"/>
      <c r="I33" s="51"/>
    </row>
    <row r="34" spans="2:9" ht="22.5">
      <c r="B34" s="51"/>
      <c r="C34" s="51"/>
      <c r="D34" s="51"/>
      <c r="F34" s="51"/>
      <c r="G34" s="51"/>
      <c r="H34" s="51"/>
      <c r="I34" s="52"/>
    </row>
    <row r="35" spans="5:9" ht="22.5">
      <c r="E35" s="58"/>
      <c r="I35" s="52"/>
    </row>
    <row r="36" ht="22.5">
      <c r="I36" s="52"/>
    </row>
  </sheetData>
  <sheetProtection/>
  <mergeCells count="6">
    <mergeCell ref="A5:A8"/>
    <mergeCell ref="J5:J8"/>
    <mergeCell ref="B5:E5"/>
    <mergeCell ref="C6:D6"/>
    <mergeCell ref="F5:I5"/>
    <mergeCell ref="G6:H6"/>
  </mergeCells>
  <printOptions horizontalCentered="1" verticalCentered="1"/>
  <pageMargins left="0.25" right="0.25" top="0.25" bottom="0.25" header="0" footer="0"/>
  <pageSetup blackAndWhite="1"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Biroul National de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IrinaCemirtan</dc:creator>
  <cp:keywords/>
  <dc:description/>
  <cp:lastModifiedBy>Utilizator</cp:lastModifiedBy>
  <cp:lastPrinted>2014-09-11T13:02:13Z</cp:lastPrinted>
  <dcterms:created xsi:type="dcterms:W3CDTF">2011-02-11T13:22:22Z</dcterms:created>
  <dcterms:modified xsi:type="dcterms:W3CDTF">2014-09-15T06:21:24Z</dcterms:modified>
  <cp:category/>
  <cp:version/>
  <cp:contentType/>
  <cp:contentStatus/>
</cp:coreProperties>
</file>